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O ORDEN CARPETAS\PROPIOS\CONSTRUCCION DE ESTADÍSTICAS\"/>
    </mc:Choice>
  </mc:AlternateContent>
  <bookViews>
    <workbookView xWindow="0" yWindow="0" windowWidth="20490" windowHeight="7455"/>
  </bookViews>
  <sheets>
    <sheet name="Resumen" sheetId="1" r:id="rId1"/>
    <sheet name="TipoRecurso" sheetId="2" r:id="rId2"/>
    <sheet name="PorZona" sheetId="6" r:id="rId3"/>
    <sheet name="Por Región" sheetId="10" r:id="rId4"/>
  </sheets>
  <externalReferences>
    <externalReference r:id="rId5"/>
  </externalReferences>
  <definedNames>
    <definedName name="_xlnm._FilterDatabase" localSheetId="3" hidden="1">'Por Región'!$N$43:$O$67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Región'!$B$1:$J$55</definedName>
    <definedName name="_xlnm.Print_Area" localSheetId="2">PorZona!$B$1:$J$61</definedName>
    <definedName name="_xlnm.Print_Area" localSheetId="0">Resumen!$B$1:$L$82</definedName>
    <definedName name="_xlnm.Print_Area" localSheetId="1">TipoRecurso!$B$1:$K$81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62913"/>
</workbook>
</file>

<file path=xl/calcChain.xml><?xml version="1.0" encoding="utf-8"?>
<calcChain xmlns="http://schemas.openxmlformats.org/spreadsheetml/2006/main">
  <c r="N77" i="2" l="1"/>
  <c r="O77" i="2"/>
  <c r="O76" i="2"/>
  <c r="N76" i="2"/>
  <c r="F78" i="2"/>
  <c r="E80" i="2"/>
  <c r="D80" i="2"/>
  <c r="F79" i="2" l="1"/>
  <c r="E33" i="10" l="1"/>
  <c r="D33" i="10"/>
  <c r="F31" i="10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29" i="2"/>
  <c r="O30" i="2"/>
  <c r="O31" i="2"/>
  <c r="O32" i="2"/>
  <c r="O33" i="2"/>
  <c r="N33" i="2"/>
  <c r="N32" i="2"/>
  <c r="N31" i="2"/>
  <c r="N30" i="2"/>
  <c r="N29" i="2"/>
  <c r="N28" i="2"/>
  <c r="N27" i="2"/>
  <c r="Q58" i="1"/>
  <c r="Q59" i="1"/>
  <c r="Q60" i="1"/>
  <c r="Q61" i="1"/>
  <c r="P61" i="1"/>
  <c r="P60" i="1"/>
  <c r="P59" i="1"/>
  <c r="P58" i="1"/>
  <c r="P43" i="1"/>
  <c r="O43" i="1"/>
  <c r="P42" i="1"/>
  <c r="O42" i="1"/>
  <c r="P26" i="1"/>
  <c r="P27" i="1"/>
  <c r="O27" i="1"/>
  <c r="O26" i="1"/>
  <c r="P14" i="1"/>
  <c r="P13" i="1"/>
  <c r="P12" i="1"/>
  <c r="P11" i="1"/>
  <c r="P15" i="1"/>
  <c r="Q63" i="1" l="1"/>
  <c r="S59" i="1" s="1"/>
  <c r="S60" i="1"/>
  <c r="S58" i="1"/>
  <c r="S61" i="1"/>
  <c r="P63" i="1"/>
  <c r="R59" i="1" s="1"/>
  <c r="E35" i="2"/>
  <c r="D35" i="2"/>
  <c r="F34" i="2"/>
  <c r="F33" i="2"/>
  <c r="F32" i="2"/>
  <c r="F31" i="2"/>
  <c r="F30" i="2"/>
  <c r="F29" i="2"/>
  <c r="F28" i="2"/>
  <c r="R58" i="1" l="1"/>
  <c r="R61" i="1"/>
  <c r="R60" i="1"/>
  <c r="F35" i="2"/>
  <c r="G59" i="1" l="1"/>
  <c r="G63" i="1" l="1"/>
  <c r="G62" i="1"/>
  <c r="F61" i="1"/>
  <c r="E61" i="1"/>
  <c r="G60" i="1"/>
  <c r="G58" i="1"/>
  <c r="G57" i="1"/>
  <c r="F56" i="1"/>
  <c r="E56" i="1"/>
  <c r="E64" i="1" s="1"/>
  <c r="F64" i="1" l="1"/>
  <c r="G64" i="1" s="1"/>
  <c r="G61" i="1"/>
  <c r="G56" i="1"/>
  <c r="G47" i="1" l="1"/>
  <c r="G46" i="1"/>
  <c r="F45" i="1"/>
  <c r="E45" i="1"/>
  <c r="G44" i="1"/>
  <c r="G43" i="1"/>
  <c r="G42" i="1"/>
  <c r="F41" i="1"/>
  <c r="E41" i="1"/>
  <c r="G26" i="1"/>
  <c r="G27" i="1"/>
  <c r="G28" i="1"/>
  <c r="G29" i="1"/>
  <c r="G31" i="1"/>
  <c r="G32" i="1"/>
  <c r="F30" i="1"/>
  <c r="E30" i="1"/>
  <c r="F25" i="1"/>
  <c r="E25" i="1"/>
  <c r="E16" i="1"/>
  <c r="D16" i="1"/>
  <c r="F13" i="1"/>
  <c r="F14" i="1"/>
  <c r="F15" i="1"/>
  <c r="F12" i="1"/>
  <c r="E48" i="1" l="1"/>
  <c r="G45" i="1"/>
  <c r="G41" i="1"/>
  <c r="E33" i="1"/>
  <c r="F48" i="1"/>
  <c r="F16" i="1"/>
  <c r="D17" i="1" s="1"/>
  <c r="G25" i="1"/>
  <c r="G30" i="1"/>
  <c r="F33" i="1"/>
  <c r="G48" i="1" l="1"/>
  <c r="G15" i="1"/>
  <c r="G13" i="1"/>
  <c r="G33" i="1"/>
  <c r="G12" i="1"/>
  <c r="G14" i="1"/>
  <c r="E17" i="1"/>
  <c r="E14" i="6" l="1"/>
  <c r="D14" i="6"/>
  <c r="F14" i="6" l="1"/>
  <c r="H56" i="6" l="1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<sst xmlns="http://schemas.openxmlformats.org/spreadsheetml/2006/main" count="280" uniqueCount="122">
  <si>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</si>
  <si>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</si>
  <si>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</si>
  <si>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</si>
  <si>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</si>
  <si>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</si>
  <si>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</si>
  <si>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</si>
  <si>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</si>
  <si>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</si>
  <si>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</si>
  <si>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</si>
  <si>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</si>
  <si>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</si>
  <si>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</si>
  <si>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</si>
  <si>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</si>
  <si>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</si>
  <si>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</si>
  <si>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</si>
  <si>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</si>
  <si>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</si>
  <si>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</si>
  <si>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</si>
  <si>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</si>
  <si>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</si>
  <si>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</si>
  <si>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</si>
  <si>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</si>
  <si>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</si>
  <si>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</si>
  <si>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</si>
  <si>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</si>
  <si>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</si>
  <si>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</si>
  <si>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</si>
  <si>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</si>
  <si>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</si>
  <si>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</si>
  <si>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</si>
  <si>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</si>
  <si>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</si>
  <si>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</si>
  <si>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</si>
  <si>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</si>
  <si>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</si>
  <si>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</si>
  <si>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</si>
  <si>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</si>
  <si>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</si>
  <si>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</si>
  <si>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</si>
  <si>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</si>
  <si>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</si>
  <si>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</si>
  <si>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</si>
  <si>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</si>
  <si>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Ene-19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</si>
  <si>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</si>
  <si>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</si>
  <si>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</si>
  <si>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</si>
  <si>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</si>
  <si>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(Solar, Eólico, Bagazo y Biogás)</t>
    </r>
  </si>
  <si>
    <t>Cuadro N° 1: Producción de energía eléctrica nacional por tipo de Mercado y Fuente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</si>
  <si>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</si>
  <si>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</si>
  <si>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</si>
  <si>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</si>
  <si>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</si>
  <si>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</si>
  <si>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</si>
  <si>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</si>
  <si>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</si>
  <si>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</si>
  <si>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</si>
  <si>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</si>
  <si>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Febrero</t>
  </si>
  <si>
    <t>D</t>
  </si>
  <si>
    <t>Destino:</t>
  </si>
  <si>
    <t>Cuadro N° 2 : Producción de energía eléctrica nacional según Destino y Fuente 2019 vs 2018</t>
  </si>
  <si>
    <t>Aislados</t>
  </si>
  <si>
    <t>No COES</t>
  </si>
  <si>
    <t>RER</t>
  </si>
  <si>
    <t>Eólico,solar
Biomasa</t>
  </si>
  <si>
    <t>No RER</t>
  </si>
  <si>
    <t>Térmo</t>
  </si>
  <si>
    <t>Cuadro N° 3 : Producción de energía eléctrica nacional según Destino y Sistema 2019 vs 2018</t>
  </si>
  <si>
    <t>Cuadro N° 4 : Producción de energía eléctrica nacional según Destino y Recurso 2019 vs 2018</t>
  </si>
  <si>
    <t>1.1 Producción de energía eléctrica (GWh)</t>
  </si>
  <si>
    <t>2. GENERACIÓN DE ENERGÍA ELÉCTRICA POR TIPO DE RECURSO ENERGÉTICO</t>
  </si>
  <si>
    <t>Diesel/Residual/Carbón</t>
  </si>
  <si>
    <t>Agua</t>
  </si>
  <si>
    <t>Cuadro N° 5: Producción de energía eléctrica nacional por tipo de recurso energético 2019 vs 2018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</si>
  <si>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</si>
  <si>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</si>
  <si>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</si>
  <si>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</si>
  <si>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</si>
  <si>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</si>
  <si>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</si>
  <si>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</si>
  <si>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Gráfico N° 10:  Producción de energía por zona del país</t>
  </si>
  <si>
    <t>Febrero 2019</t>
  </si>
  <si>
    <t>Grafico N° 11: Generación de energía eléctrica por Región, al mes de febrero 2019</t>
  </si>
  <si>
    <t>Total Mercado Eléctrico</t>
  </si>
  <si>
    <t>Operación de Central:</t>
  </si>
  <si>
    <t>Reserva Fria</t>
  </si>
  <si>
    <t>Convencional</t>
  </si>
  <si>
    <t>Cuadro N° 7: Producción de energía eléctrica según tipo de participación en el Mercado Eléctrico 2019 vs 2018</t>
  </si>
  <si>
    <t>Cuadro N° 8: Producción de energía eléctrica nacional por zona del país, al mes de febrero</t>
  </si>
  <si>
    <t>Cuadro N° 9: Producción de energía eléctrica según origen y zona del país</t>
  </si>
  <si>
    <t>Cuadro N° 10: Producción eléctrica por Región</t>
  </si>
  <si>
    <t>1. RESUMEN NACIONAL AL MES DE FEBRERO 2019</t>
  </si>
  <si>
    <t>Cuadro N° 6: Producción de energía eléctrica con Recurso Convencional y No Convencional 2019 vs 2018</t>
  </si>
  <si>
    <t>2.2 Producción de energía eléctrica (GWh) Convencional y no Convencional</t>
  </si>
  <si>
    <t>2.3 Producción de energía eléctrica (GWh) en las Centrales de Reserva Fria en el Mercado Eléctrico</t>
  </si>
  <si>
    <t>3.1 Producción de energía eléctrica (GWh) nacional según zona 2019 vs 2018</t>
  </si>
  <si>
    <t>3.2 Producción de energía eléctrica (GWh) por origen y zona al mes de febrero 2019</t>
  </si>
  <si>
    <t>3.3 Producción de energía eléctrica nacional (GWh) por Región</t>
  </si>
  <si>
    <t>COES *</t>
  </si>
  <si>
    <t>(*): Información del Comité de Operación Económico del Sistema (COES)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</si>
</sst>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1" formatCode="_ * #,##0_ ;_ * \-#,##0_ ;_ * &quot;-&quot;??_ ;_ @_ "/>
  </numFmts>
  <fonts count="10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7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/>
      <right style="thin">
        <color auto="1"/>
      </right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/>
      <right style="thin">
        <color auto="1"/>
      </right>
      <top style="thin">
        <color theme="4"/>
      </top>
      <bottom style="thin">
        <color auto="1"/>
      </bottom>
      <diagonal/>
    </border>
  </borders>
  <cellStyleXfs count="33745">
    <xf numFmtId="0" fontId="0" fillId="0" borderId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0" fontId="4" fillId="2" borderId="0" applyNumberFormat="0" applyBorder="0" applyAlignment="0" applyProtection="0"/>
    <xf numFmtId="165" fontId="3" fillId="2" borderId="0" applyNumberFormat="0" applyBorder="0" applyAlignment="0" applyProtection="0"/>
    <xf numFmtId="0" fontId="75" fillId="31" borderId="0" applyNumberFormat="0" applyBorder="0" applyAlignment="0" applyProtection="0"/>
    <xf numFmtId="165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165" fontId="5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0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5" fillId="2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0" fontId="4" fillId="3" borderId="0" applyNumberFormat="0" applyBorder="0" applyAlignment="0" applyProtection="0"/>
    <xf numFmtId="165" fontId="3" fillId="3" borderId="0" applyNumberFormat="0" applyBorder="0" applyAlignment="0" applyProtection="0"/>
    <xf numFmtId="0" fontId="75" fillId="32" borderId="0" applyNumberFormat="0" applyBorder="0" applyAlignment="0" applyProtection="0"/>
    <xf numFmtId="165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165" fontId="5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0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5" fillId="3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0" fontId="4" fillId="4" borderId="0" applyNumberFormat="0" applyBorder="0" applyAlignment="0" applyProtection="0"/>
    <xf numFmtId="165" fontId="3" fillId="4" borderId="0" applyNumberFormat="0" applyBorder="0" applyAlignment="0" applyProtection="0"/>
    <xf numFmtId="0" fontId="75" fillId="33" borderId="0" applyNumberFormat="0" applyBorder="0" applyAlignment="0" applyProtection="0"/>
    <xf numFmtId="165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165" fontId="5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0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5" fillId="4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4" fillId="5" borderId="0" applyNumberFormat="0" applyBorder="0" applyAlignment="0" applyProtection="0"/>
    <xf numFmtId="165" fontId="3" fillId="5" borderId="0" applyNumberFormat="0" applyBorder="0" applyAlignment="0" applyProtection="0"/>
    <xf numFmtId="0" fontId="75" fillId="34" borderId="0" applyNumberFormat="0" applyBorder="0" applyAlignment="0" applyProtection="0"/>
    <xf numFmtId="165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0" fontId="4" fillId="6" borderId="0" applyNumberFormat="0" applyBorder="0" applyAlignment="0" applyProtection="0"/>
    <xf numFmtId="165" fontId="3" fillId="6" borderId="0" applyNumberFormat="0" applyBorder="0" applyAlignment="0" applyProtection="0"/>
    <xf numFmtId="0" fontId="75" fillId="35" borderId="0" applyNumberFormat="0" applyBorder="0" applyAlignment="0" applyProtection="0"/>
    <xf numFmtId="165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165" fontId="5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0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5" fillId="6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0" fontId="4" fillId="8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0" fontId="75" fillId="36" borderId="0" applyNumberFormat="0" applyBorder="0" applyAlignment="0" applyProtection="0"/>
    <xf numFmtId="165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165" fontId="5" fillId="8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5" fillId="8" borderId="0" applyNumberFormat="0" applyBorder="0" applyAlignment="0" applyProtection="0"/>
    <xf numFmtId="165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165" fontId="6" fillId="2" borderId="0" applyNumberFormat="0" applyBorder="0" applyAlignment="0" applyProtection="0"/>
    <xf numFmtId="165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165" fontId="6" fillId="3" borderId="0" applyNumberFormat="0" applyBorder="0" applyAlignment="0" applyProtection="0"/>
    <xf numFmtId="165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165" fontId="6" fillId="4" borderId="0" applyNumberFormat="0" applyBorder="0" applyAlignment="0" applyProtection="0"/>
    <xf numFmtId="165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165" fontId="6" fillId="8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4" fillId="9" borderId="0" applyNumberFormat="0" applyBorder="0" applyAlignment="0" applyProtection="0"/>
    <xf numFmtId="165" fontId="3" fillId="9" borderId="0" applyNumberFormat="0" applyBorder="0" applyAlignment="0" applyProtection="0"/>
    <xf numFmtId="0" fontId="75" fillId="37" borderId="0" applyNumberFormat="0" applyBorder="0" applyAlignment="0" applyProtection="0"/>
    <xf numFmtId="165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0" fontId="4" fillId="10" borderId="0" applyNumberFormat="0" applyBorder="0" applyAlignment="0" applyProtection="0"/>
    <xf numFmtId="165" fontId="3" fillId="10" borderId="0" applyNumberFormat="0" applyBorder="0" applyAlignment="0" applyProtection="0"/>
    <xf numFmtId="0" fontId="75" fillId="38" borderId="0" applyNumberFormat="0" applyBorder="0" applyAlignment="0" applyProtection="0"/>
    <xf numFmtId="165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165" fontId="5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0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5" fillId="10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0" fontId="4" fillId="11" borderId="0" applyNumberFormat="0" applyBorder="0" applyAlignment="0" applyProtection="0"/>
    <xf numFmtId="165" fontId="3" fillId="11" borderId="0" applyNumberFormat="0" applyBorder="0" applyAlignment="0" applyProtection="0"/>
    <xf numFmtId="0" fontId="75" fillId="39" borderId="0" applyNumberFormat="0" applyBorder="0" applyAlignment="0" applyProtection="0"/>
    <xf numFmtId="165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165" fontId="5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0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5" fillId="11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4" fillId="5" borderId="0" applyNumberFormat="0" applyBorder="0" applyAlignment="0" applyProtection="0"/>
    <xf numFmtId="165" fontId="3" fillId="5" borderId="0" applyNumberFormat="0" applyBorder="0" applyAlignment="0" applyProtection="0"/>
    <xf numFmtId="0" fontId="75" fillId="40" borderId="0" applyNumberFormat="0" applyBorder="0" applyAlignment="0" applyProtection="0"/>
    <xf numFmtId="165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4" fillId="9" borderId="0" applyNumberFormat="0" applyBorder="0" applyAlignment="0" applyProtection="0"/>
    <xf numFmtId="165" fontId="3" fillId="9" borderId="0" applyNumberFormat="0" applyBorder="0" applyAlignment="0" applyProtection="0"/>
    <xf numFmtId="0" fontId="75" fillId="41" borderId="0" applyNumberFormat="0" applyBorder="0" applyAlignment="0" applyProtection="0"/>
    <xf numFmtId="165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0" fontId="4" fillId="12" borderId="0" applyNumberFormat="0" applyBorder="0" applyAlignment="0" applyProtection="0"/>
    <xf numFmtId="165" fontId="3" fillId="12" borderId="0" applyNumberFormat="0" applyBorder="0" applyAlignment="0" applyProtection="0"/>
    <xf numFmtId="0" fontId="75" fillId="42" borderId="0" applyNumberFormat="0" applyBorder="0" applyAlignment="0" applyProtection="0"/>
    <xf numFmtId="165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165" fontId="5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0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5" fillId="12" borderId="0" applyNumberFormat="0" applyBorder="0" applyAlignment="0" applyProtection="0"/>
    <xf numFmtId="165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165" fontId="6" fillId="11" borderId="0" applyNumberFormat="0" applyBorder="0" applyAlignment="0" applyProtection="0"/>
    <xf numFmtId="165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2" borderId="0" applyNumberFormat="0" applyBorder="0" applyAlignment="0" applyProtection="0"/>
    <xf numFmtId="165" fontId="6" fillId="12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0" fontId="9" fillId="13" borderId="0" applyNumberFormat="0" applyBorder="0" applyAlignment="0" applyProtection="0"/>
    <xf numFmtId="165" fontId="8" fillId="13" borderId="0" applyNumberFormat="0" applyBorder="0" applyAlignment="0" applyProtection="0"/>
    <xf numFmtId="0" fontId="77" fillId="43" borderId="0" applyNumberFormat="0" applyBorder="0" applyAlignment="0" applyProtection="0"/>
    <xf numFmtId="165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165" fontId="10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0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10" fillId="13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0" fontId="9" fillId="10" borderId="0" applyNumberFormat="0" applyBorder="0" applyAlignment="0" applyProtection="0"/>
    <xf numFmtId="165" fontId="8" fillId="10" borderId="0" applyNumberFormat="0" applyBorder="0" applyAlignment="0" applyProtection="0"/>
    <xf numFmtId="0" fontId="77" fillId="44" borderId="0" applyNumberFormat="0" applyBorder="0" applyAlignment="0" applyProtection="0"/>
    <xf numFmtId="165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165" fontId="10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0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10" fillId="10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0" fontId="9" fillId="11" borderId="0" applyNumberFormat="0" applyBorder="0" applyAlignment="0" applyProtection="0"/>
    <xf numFmtId="165" fontId="8" fillId="11" borderId="0" applyNumberFormat="0" applyBorder="0" applyAlignment="0" applyProtection="0"/>
    <xf numFmtId="0" fontId="77" fillId="45" borderId="0" applyNumberFormat="0" applyBorder="0" applyAlignment="0" applyProtection="0"/>
    <xf numFmtId="165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165" fontId="10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0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10" fillId="11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9" fillId="14" borderId="0" applyNumberFormat="0" applyBorder="0" applyAlignment="0" applyProtection="0"/>
    <xf numFmtId="165" fontId="8" fillId="14" borderId="0" applyNumberFormat="0" applyBorder="0" applyAlignment="0" applyProtection="0"/>
    <xf numFmtId="0" fontId="77" fillId="46" borderId="0" applyNumberFormat="0" applyBorder="0" applyAlignment="0" applyProtection="0"/>
    <xf numFmtId="16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9" fillId="15" borderId="0" applyNumberFormat="0" applyBorder="0" applyAlignment="0" applyProtection="0"/>
    <xf numFmtId="165" fontId="8" fillId="15" borderId="0" applyNumberFormat="0" applyBorder="0" applyAlignment="0" applyProtection="0"/>
    <xf numFmtId="0" fontId="77" fillId="47" borderId="0" applyNumberFormat="0" applyBorder="0" applyAlignment="0" applyProtection="0"/>
    <xf numFmtId="16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0" fontId="9" fillId="16" borderId="0" applyNumberFormat="0" applyBorder="0" applyAlignment="0" applyProtection="0"/>
    <xf numFmtId="165" fontId="8" fillId="16" borderId="0" applyNumberFormat="0" applyBorder="0" applyAlignment="0" applyProtection="0"/>
    <xf numFmtId="0" fontId="77" fillId="48" borderId="0" applyNumberFormat="0" applyBorder="0" applyAlignment="0" applyProtection="0"/>
    <xf numFmtId="165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165" fontId="10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0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10" fillId="16" borderId="0" applyNumberFormat="0" applyBorder="0" applyAlignment="0" applyProtection="0"/>
    <xf numFmtId="165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165" fontId="11" fillId="13" borderId="0" applyNumberFormat="0" applyBorder="0" applyAlignment="0" applyProtection="0"/>
    <xf numFmtId="165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165" fontId="11" fillId="10" borderId="0" applyNumberFormat="0" applyBorder="0" applyAlignment="0" applyProtection="0"/>
    <xf numFmtId="165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165" fontId="11" fillId="11" borderId="0" applyNumberFormat="0" applyBorder="0" applyAlignment="0" applyProtection="0"/>
    <xf numFmtId="165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165" fontId="11" fillId="14" borderId="0" applyNumberFormat="0" applyBorder="0" applyAlignment="0" applyProtection="0"/>
    <xf numFmtId="165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165" fontId="11" fillId="15" borderId="0" applyNumberFormat="0" applyBorder="0" applyAlignment="0" applyProtection="0"/>
    <xf numFmtId="165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165" fontId="11" fillId="16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0" fontId="9" fillId="17" borderId="0" applyNumberFormat="0" applyBorder="0" applyAlignment="0" applyProtection="0"/>
    <xf numFmtId="165" fontId="8" fillId="17" borderId="0" applyNumberFormat="0" applyBorder="0" applyAlignment="0" applyProtection="0"/>
    <xf numFmtId="0" fontId="77" fillId="49" borderId="0" applyNumberFormat="0" applyBorder="0" applyAlignment="0" applyProtection="0"/>
    <xf numFmtId="165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165" fontId="10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0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10" fillId="17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0" fontId="9" fillId="18" borderId="0" applyNumberFormat="0" applyBorder="0" applyAlignment="0" applyProtection="0"/>
    <xf numFmtId="165" fontId="8" fillId="18" borderId="0" applyNumberFormat="0" applyBorder="0" applyAlignment="0" applyProtection="0"/>
    <xf numFmtId="0" fontId="77" fillId="50" borderId="0" applyNumberFormat="0" applyBorder="0" applyAlignment="0" applyProtection="0"/>
    <xf numFmtId="16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165" fontId="10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0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10" fillId="18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0" fontId="9" fillId="19" borderId="0" applyNumberFormat="0" applyBorder="0" applyAlignment="0" applyProtection="0"/>
    <xf numFmtId="165" fontId="8" fillId="19" borderId="0" applyNumberFormat="0" applyBorder="0" applyAlignment="0" applyProtection="0"/>
    <xf numFmtId="0" fontId="77" fillId="51" borderId="0" applyNumberFormat="0" applyBorder="0" applyAlignment="0" applyProtection="0"/>
    <xf numFmtId="16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165" fontId="10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0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10" fillId="19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9" fillId="14" borderId="0" applyNumberFormat="0" applyBorder="0" applyAlignment="0" applyProtection="0"/>
    <xf numFmtId="165" fontId="8" fillId="14" borderId="0" applyNumberFormat="0" applyBorder="0" applyAlignment="0" applyProtection="0"/>
    <xf numFmtId="0" fontId="77" fillId="52" borderId="0" applyNumberFormat="0" applyBorder="0" applyAlignment="0" applyProtection="0"/>
    <xf numFmtId="16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9" fillId="15" borderId="0" applyNumberFormat="0" applyBorder="0" applyAlignment="0" applyProtection="0"/>
    <xf numFmtId="165" fontId="8" fillId="15" borderId="0" applyNumberFormat="0" applyBorder="0" applyAlignment="0" applyProtection="0"/>
    <xf numFmtId="0" fontId="77" fillId="53" borderId="0" applyNumberFormat="0" applyBorder="0" applyAlignment="0" applyProtection="0"/>
    <xf numFmtId="16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0" fontId="9" fillId="20" borderId="0" applyNumberFormat="0" applyBorder="0" applyAlignment="0" applyProtection="0"/>
    <xf numFmtId="165" fontId="8" fillId="20" borderId="0" applyNumberFormat="0" applyBorder="0" applyAlignment="0" applyProtection="0"/>
    <xf numFmtId="0" fontId="77" fillId="54" borderId="0" applyNumberFormat="0" applyBorder="0" applyAlignment="0" applyProtection="0"/>
    <xf numFmtId="165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165" fontId="10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0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10" fillId="20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0" fontId="13" fillId="3" borderId="0" applyNumberFormat="0" applyBorder="0" applyAlignment="0" applyProtection="0"/>
    <xf numFmtId="165" fontId="12" fillId="3" borderId="0" applyNumberFormat="0" applyBorder="0" applyAlignment="0" applyProtection="0"/>
    <xf numFmtId="0" fontId="78" fillId="55" borderId="0" applyNumberFormat="0" applyBorder="0" applyAlignment="0" applyProtection="0"/>
    <xf numFmtId="165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165" fontId="14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0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4" fillId="3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4" borderId="0" applyNumberFormat="0" applyBorder="0" applyAlignment="0" applyProtection="0"/>
    <xf numFmtId="165" fontId="17" fillId="4" borderId="0" applyNumberFormat="0" applyBorder="0" applyAlignment="0" applyProtection="0"/>
    <xf numFmtId="165" fontId="19" fillId="21" borderId="0" applyBorder="0">
      <alignment horizontal="centerContinuous" vertical="center" wrapText="1"/>
      <protection hidden="1"/>
    </xf>
    <xf numFmtId="0" fontId="20" fillId="0" borderId="0">
      <protection locked="0"/>
    </xf>
    <xf numFmtId="0" fontId="20" fillId="0" borderId="0">
      <protection locked="0"/>
    </xf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0" fontId="22" fillId="22" borderId="1" applyNumberFormat="0" applyAlignment="0" applyProtection="0"/>
    <xf numFmtId="165" fontId="21" fillId="22" borderId="1" applyNumberFormat="0" applyAlignment="0" applyProtection="0"/>
    <xf numFmtId="0" fontId="79" fillId="57" borderId="8" applyNumberFormat="0" applyAlignment="0" applyProtection="0"/>
    <xf numFmtId="165" fontId="23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3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3" fillId="22" borderId="1" applyNumberFormat="0" applyAlignment="0" applyProtection="0"/>
    <xf numFmtId="165" fontId="24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165" fontId="24" fillId="22" borderId="1" applyNumberFormat="0" applyAlignment="0" applyProtection="0"/>
    <xf numFmtId="19" fontId="25" fillId="0" borderId="2">
      <alignment horizontal="center"/>
      <protection locked="0"/>
    </xf>
    <xf numFmtId="19" fontId="25" fillId="0" borderId="2">
      <alignment horizontal="center"/>
      <protection locked="0"/>
    </xf>
    <xf numFmtId="165" fontId="26" fillId="23" borderId="3" applyNumberFormat="0" applyAlignment="0" applyProtection="0"/>
    <xf numFmtId="0" fontId="26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26" fillId="23" borderId="3" applyNumberFormat="0" applyAlignment="0" applyProtection="0"/>
    <xf numFmtId="0" fontId="28" fillId="23" borderId="3" applyNumberFormat="0" applyAlignment="0" applyProtection="0"/>
    <xf numFmtId="165" fontId="27" fillId="23" borderId="3" applyNumberFormat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29" fillId="0" borderId="4" applyNumberFormat="0" applyFill="0" applyAlignment="0" applyProtection="0"/>
    <xf numFmtId="0" fontId="31" fillId="0" borderId="4" applyNumberFormat="0" applyFill="0" applyAlignment="0" applyProtection="0"/>
    <xf numFmtId="165" fontId="30" fillId="0" borderId="4" applyNumberFormat="0" applyFill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0" fontId="80" fillId="58" borderId="9" applyNumberFormat="0" applyAlignment="0" applyProtection="0"/>
    <xf numFmtId="165" fontId="26" fillId="23" borderId="3" applyNumberFormat="0" applyAlignment="0" applyProtection="0"/>
    <xf numFmtId="0" fontId="26" fillId="23" borderId="3" applyNumberFormat="0" applyAlignment="0" applyProtection="0"/>
    <xf numFmtId="0" fontId="32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0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0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33" fillId="23" borderId="3" applyNumberFormat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5" fillId="0" borderId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35" fillId="0" borderId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>
      <protection locked="0"/>
    </xf>
    <xf numFmtId="165" fontId="1" fillId="0" borderId="0" applyFont="0" applyFill="0" applyBorder="0" applyAlignment="0" applyProtection="0"/>
    <xf numFmtId="167" fontId="36" fillId="24" borderId="0" applyBorder="0">
      <alignment horizontal="center" vertical="center"/>
      <protection locked="0"/>
    </xf>
    <xf numFmtId="167" fontId="35" fillId="25" borderId="0" applyBorder="0">
      <alignment horizontal="center" vertical="center"/>
      <protection locked="0"/>
    </xf>
    <xf numFmtId="0" fontId="25" fillId="0" borderId="0">
      <protection locked="0"/>
    </xf>
    <xf numFmtId="0" fontId="1" fillId="0" borderId="0"/>
    <xf numFmtId="0" fontId="1" fillId="0" borderId="0"/>
    <xf numFmtId="0" fontId="25" fillId="0" borderId="0">
      <protection locked="0"/>
    </xf>
    <xf numFmtId="0" fontId="25" fillId="0" borderId="0">
      <protection locked="0"/>
    </xf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165" fontId="11" fillId="17" borderId="0" applyNumberFormat="0" applyBorder="0" applyAlignment="0" applyProtection="0"/>
    <xf numFmtId="165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165" fontId="11" fillId="18" borderId="0" applyNumberFormat="0" applyBorder="0" applyAlignment="0" applyProtection="0"/>
    <xf numFmtId="165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165" fontId="11" fillId="19" borderId="0" applyNumberFormat="0" applyBorder="0" applyAlignment="0" applyProtection="0"/>
    <xf numFmtId="165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165" fontId="11" fillId="14" borderId="0" applyNumberFormat="0" applyBorder="0" applyAlignment="0" applyProtection="0"/>
    <xf numFmtId="165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165" fontId="11" fillId="15" borderId="0" applyNumberFormat="0" applyBorder="0" applyAlignment="0" applyProtection="0"/>
    <xf numFmtId="165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165" fontId="11" fillId="20" borderId="0" applyNumberFormat="0" applyBorder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0" fillId="8" borderId="1" applyNumberFormat="0" applyAlignment="0" applyProtection="0"/>
    <xf numFmtId="0" fontId="42" fillId="8" borderId="1" applyNumberFormat="0" applyAlignment="0" applyProtection="0"/>
    <xf numFmtId="0" fontId="40" fillId="8" borderId="1" applyNumberFormat="0" applyAlignment="0" applyProtection="0"/>
    <xf numFmtId="165" fontId="41" fillId="8" borderId="1" applyNumberFormat="0" applyAlignment="0" applyProtection="0"/>
    <xf numFmtId="165" fontId="43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>
      <protection locked="0"/>
    </xf>
    <xf numFmtId="165" fontId="34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>
      <protection locked="0"/>
    </xf>
    <xf numFmtId="165" fontId="48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protection locked="0"/>
    </xf>
    <xf numFmtId="165" fontId="53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25" fillId="0" borderId="0">
      <protection locked="0"/>
    </xf>
    <xf numFmtId="165" fontId="35" fillId="0" borderId="0" applyNumberFormat="0" applyFill="0" applyBorder="0" applyAlignment="0" applyProtection="0"/>
    <xf numFmtId="172" fontId="25" fillId="0" borderId="0">
      <protection locked="0"/>
    </xf>
    <xf numFmtId="0" fontId="25" fillId="0" borderId="0"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72" fontId="25" fillId="0" borderId="0">
      <protection locked="0"/>
    </xf>
    <xf numFmtId="2" fontId="1" fillId="0" borderId="0" applyFont="0" applyFill="0" applyBorder="0" applyAlignment="0" applyProtection="0"/>
    <xf numFmtId="167" fontId="35" fillId="26" borderId="0" applyBorder="0">
      <alignment horizontal="center" vertical="center" wrapText="1"/>
      <protection hidden="1"/>
    </xf>
    <xf numFmtId="167" fontId="35" fillId="27" borderId="0" applyBorder="0">
      <alignment horizontal="center" vertical="center" wrapText="1"/>
      <protection hidden="1"/>
    </xf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0" fontId="82" fillId="56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5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56" fillId="4" borderId="0" applyNumberFormat="0" applyBorder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0" fontId="58" fillId="0" borderId="5" applyNumberFormat="0" applyFill="0" applyAlignment="0" applyProtection="0"/>
    <xf numFmtId="165" fontId="57" fillId="0" borderId="5" applyNumberFormat="0" applyFill="0" applyAlignment="0" applyProtection="0"/>
    <xf numFmtId="0" fontId="83" fillId="0" borderId="11" applyNumberFormat="0" applyFill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165" fontId="59" fillId="0" borderId="0" applyNumberFormat="0" applyFill="0" applyBorder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0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8" fillId="0" borderId="5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0" fontId="62" fillId="0" borderId="6" applyNumberFormat="0" applyFill="0" applyAlignment="0" applyProtection="0"/>
    <xf numFmtId="165" fontId="61" fillId="0" borderId="6" applyNumberFormat="0" applyFill="0" applyAlignment="0" applyProtection="0"/>
    <xf numFmtId="0" fontId="84" fillId="0" borderId="12" applyNumberFormat="0" applyFill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165" fontId="63" fillId="0" borderId="0" applyNumberFormat="0" applyFill="0" applyBorder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0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2" fillId="0" borderId="6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0" fontId="37" fillId="0" borderId="7" applyNumberFormat="0" applyFill="0" applyAlignment="0" applyProtection="0"/>
    <xf numFmtId="165" fontId="38" fillId="0" borderId="7" applyNumberFormat="0" applyFill="0" applyAlignment="0" applyProtection="0"/>
    <xf numFmtId="0" fontId="85" fillId="0" borderId="13" applyNumberFormat="0" applyFill="0" applyAlignment="0" applyProtection="0"/>
    <xf numFmtId="165" fontId="37" fillId="0" borderId="7" applyNumberFormat="0" applyFill="0" applyAlignment="0" applyProtection="0"/>
    <xf numFmtId="0" fontId="37" fillId="0" borderId="7" applyNumberFormat="0" applyFill="0" applyAlignment="0" applyProtection="0"/>
    <xf numFmtId="0" fontId="65" fillId="0" borderId="7" applyNumberFormat="0" applyFill="0" applyAlignment="0" applyProtection="0"/>
    <xf numFmtId="165" fontId="37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7" fillId="0" borderId="7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5" fontId="59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5" fontId="63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165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165" fontId="15" fillId="3" borderId="0" applyNumberFormat="0" applyBorder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0" fontId="86" fillId="59" borderId="8" applyNumberFormat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0" fontId="67" fillId="8" borderId="1" applyNumberFormat="0" applyAlignment="0" applyProtection="0"/>
    <xf numFmtId="0" fontId="67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68" fillId="8" borderId="1" applyNumberFormat="0" applyAlignment="0" applyProtection="0"/>
    <xf numFmtId="0" fontId="69" fillId="28" borderId="0" applyNumberFormat="0" applyBorder="0" applyProtection="0"/>
    <xf numFmtId="0" fontId="70" fillId="29" borderId="0" applyNumberFormat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0" fontId="87" fillId="0" borderId="10" applyNumberFormat="0" applyFill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0" fontId="71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72" fillId="0" borderId="4" applyNumberFormat="0" applyFill="0" applyAlignment="0" applyProtection="0"/>
    <xf numFmtId="2" fontId="73" fillId="0" borderId="0" applyFont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6" fontId="25" fillId="0" borderId="0">
      <protection locked="0"/>
    </xf>
    <xf numFmtId="177" fontId="25" fillId="0" borderId="0">
      <protection locked="0"/>
    </xf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88" fillId="6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6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1" fillId="0" borderId="0"/>
    <xf numFmtId="165" fontId="75" fillId="0" borderId="0"/>
    <xf numFmtId="0" fontId="89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1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5">
    <xf numFmtId="0" fontId="0" fillId="0" borderId="0" xfId="0"/>
    <xf numFmtId="0" fontId="0" fillId="0" borderId="0" xfId="0"/>
    <xf numFmtId="0" fontId="19" fillId="0" borderId="0" xfId="0" applyFont="1" applyFill="1" applyBorder="1" applyAlignment="1">
      <alignment vertical="center"/>
    </xf>
    <xf numFmtId="0" fontId="90" fillId="0" borderId="0" xfId="0" applyFont="1" applyFill="1" applyBorder="1"/>
    <xf numFmtId="0" fontId="19" fillId="0" borderId="0" xfId="0" applyNumberFormat="1" applyFont="1" applyFill="1" applyBorder="1" applyAlignment="1">
      <alignment vertical="center"/>
    </xf>
    <xf numFmtId="0" fontId="90" fillId="0" borderId="0" xfId="0" applyFont="1" applyBorder="1"/>
    <xf numFmtId="0" fontId="90" fillId="0" borderId="0" xfId="0" applyFont="1" applyFill="1" applyBorder="1" applyAlignment="1">
      <alignment vertical="center" wrapText="1"/>
    </xf>
    <xf numFmtId="0" fontId="90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1" fillId="0" borderId="0" xfId="0" applyFont="1" applyFill="1" applyBorder="1"/>
    <xf numFmtId="17" fontId="2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3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0" xfId="0" applyNumberFormat="1" applyFont="1" applyFill="1" applyBorder="1" applyAlignment="1">
      <alignment vertical="center"/>
    </xf>
    <xf numFmtId="0" fontId="1" fillId="0" borderId="0" xfId="0" applyFont="1"/>
    <xf numFmtId="0" fontId="94" fillId="0" borderId="0" xfId="0" applyFont="1" applyFill="1" applyBorder="1"/>
    <xf numFmtId="3" fontId="94" fillId="0" borderId="0" xfId="0" applyNumberFormat="1" applyFont="1" applyFill="1" applyBorder="1"/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wrapText="1"/>
    </xf>
    <xf numFmtId="0" fontId="95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6" borderId="15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6" fillId="0" borderId="0" xfId="0" applyFont="1" applyBorder="1"/>
    <xf numFmtId="167" fontId="94" fillId="0" borderId="0" xfId="0" applyNumberFormat="1" applyFont="1" applyFill="1" applyBorder="1"/>
    <xf numFmtId="17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 wrapText="1"/>
    </xf>
    <xf numFmtId="0" fontId="92" fillId="0" borderId="0" xfId="0" applyFont="1" applyFill="1" applyBorder="1"/>
    <xf numFmtId="167" fontId="92" fillId="0" borderId="0" xfId="0" applyNumberFormat="1" applyFont="1" applyFill="1" applyBorder="1"/>
    <xf numFmtId="1" fontId="0" fillId="0" borderId="0" xfId="0" applyNumberFormat="1"/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2" fillId="0" borderId="0" xfId="0" applyNumberFormat="1" applyFont="1" applyFill="1" applyBorder="1"/>
    <xf numFmtId="0" fontId="2" fillId="61" borderId="0" xfId="0" applyFont="1" applyFill="1" applyBorder="1"/>
    <xf numFmtId="0" fontId="2" fillId="61" borderId="0" xfId="0" applyFont="1" applyFill="1" applyBorder="1" applyAlignment="1">
      <alignment vertical="center"/>
    </xf>
    <xf numFmtId="0" fontId="0" fillId="0" borderId="25" xfId="0" applyFont="1" applyBorder="1"/>
    <xf numFmtId="0" fontId="0" fillId="0" borderId="25" xfId="0" applyFont="1" applyFill="1" applyBorder="1"/>
    <xf numFmtId="1" fontId="0" fillId="0" borderId="25" xfId="0" applyNumberFormat="1" applyFont="1" applyFill="1" applyBorder="1"/>
    <xf numFmtId="1" fontId="0" fillId="0" borderId="25" xfId="0" applyNumberFormat="1" applyFont="1" applyBorder="1"/>
    <xf numFmtId="0" fontId="99" fillId="0" borderId="0" xfId="0" applyFont="1" applyFill="1" applyBorder="1"/>
    <xf numFmtId="0" fontId="99" fillId="62" borderId="0" xfId="0" applyFont="1" applyFill="1" applyBorder="1"/>
    <xf numFmtId="1" fontId="99" fillId="62" borderId="0" xfId="0" applyNumberFormat="1" applyFont="1" applyFill="1" applyBorder="1" applyAlignment="1">
      <alignment horizontal="right"/>
    </xf>
    <xf numFmtId="0" fontId="99" fillId="0" borderId="0" xfId="0" applyFont="1" applyBorder="1"/>
    <xf numFmtId="0" fontId="100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0" fontId="101" fillId="62" borderId="0" xfId="0" applyFont="1" applyFill="1" applyBorder="1" applyAlignment="1">
      <alignment vertical="center"/>
    </xf>
    <xf numFmtId="1" fontId="99" fillId="62" borderId="0" xfId="0" applyNumberFormat="1" applyFont="1" applyFill="1" applyBorder="1" applyAlignment="1">
      <alignment horizontal="right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1" fillId="62" borderId="0" xfId="0" applyFont="1" applyFill="1" applyBorder="1" applyAlignment="1">
      <alignment horizontal="center" vertical="center"/>
    </xf>
    <xf numFmtId="0" fontId="100" fillId="0" borderId="0" xfId="0" applyNumberFormat="1" applyFont="1" applyFill="1" applyBorder="1" applyAlignment="1">
      <alignment vertical="center"/>
    </xf>
    <xf numFmtId="0" fontId="101" fillId="0" borderId="0" xfId="0" applyNumberFormat="1" applyFont="1" applyFill="1" applyBorder="1" applyAlignment="1">
      <alignment vertical="center"/>
    </xf>
    <xf numFmtId="0" fontId="101" fillId="62" borderId="0" xfId="0" applyNumberFormat="1" applyFont="1" applyFill="1" applyBorder="1" applyAlignment="1">
      <alignment vertical="center"/>
    </xf>
    <xf numFmtId="0" fontId="101" fillId="63" borderId="0" xfId="0" applyFont="1" applyFill="1" applyBorder="1"/>
    <xf numFmtId="17" fontId="101" fillId="63" borderId="0" xfId="0" applyNumberFormat="1" applyFont="1" applyFill="1" applyBorder="1"/>
    <xf numFmtId="3" fontId="99" fillId="62" borderId="0" xfId="0" applyNumberFormat="1" applyFont="1" applyFill="1" applyBorder="1"/>
    <xf numFmtId="3" fontId="99" fillId="0" borderId="0" xfId="0" applyNumberFormat="1" applyFont="1" applyFill="1" applyBorder="1"/>
    <xf numFmtId="3" fontId="101" fillId="63" borderId="0" xfId="0" applyNumberFormat="1" applyFont="1" applyFill="1" applyBorder="1"/>
    <xf numFmtId="178" fontId="99" fillId="0" borderId="0" xfId="33743" applyNumberFormat="1" applyFont="1" applyBorder="1"/>
    <xf numFmtId="178" fontId="99" fillId="62" borderId="0" xfId="33743" applyNumberFormat="1" applyFont="1" applyFill="1" applyBorder="1"/>
    <xf numFmtId="0" fontId="101" fillId="0" borderId="0" xfId="0" applyFont="1" applyBorder="1"/>
    <xf numFmtId="1" fontId="99" fillId="0" borderId="0" xfId="0" applyNumberFormat="1" applyFont="1" applyBorder="1" applyAlignment="1">
      <alignment horizontal="center" vertical="center"/>
    </xf>
    <xf numFmtId="0" fontId="99" fillId="0" borderId="0" xfId="0" applyFont="1" applyBorder="1" applyAlignment="1">
      <alignment horizontal="center"/>
    </xf>
    <xf numFmtId="10" fontId="101" fillId="63" borderId="0" xfId="33743" applyNumberFormat="1" applyFont="1" applyFill="1" applyBorder="1"/>
    <xf numFmtId="10" fontId="99" fillId="62" borderId="0" xfId="33743" applyNumberFormat="1" applyFont="1" applyFill="1" applyBorder="1"/>
    <xf numFmtId="178" fontId="99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99" fillId="62" borderId="0" xfId="0" applyNumberFormat="1" applyFont="1" applyFill="1" applyBorder="1"/>
    <xf numFmtId="14" fontId="99" fillId="62" borderId="0" xfId="0" applyNumberFormat="1" applyFont="1" applyFill="1" applyBorder="1"/>
    <xf numFmtId="167" fontId="99" fillId="62" borderId="0" xfId="0" applyNumberFormat="1" applyFont="1" applyFill="1" applyBorder="1"/>
    <xf numFmtId="9" fontId="99" fillId="0" borderId="0" xfId="33743" applyFont="1" applyBorder="1" applyAlignment="1">
      <alignment horizontal="center" vertical="center"/>
    </xf>
    <xf numFmtId="1" fontId="99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4" fillId="68" borderId="0" xfId="0" applyFont="1" applyFill="1" applyBorder="1"/>
    <xf numFmtId="3" fontId="94" fillId="68" borderId="0" xfId="0" applyNumberFormat="1" applyFont="1" applyFill="1" applyBorder="1"/>
    <xf numFmtId="0" fontId="0" fillId="0" borderId="14" xfId="0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5" fillId="0" borderId="0" xfId="33743" applyFont="1" applyAlignment="1">
      <alignment horizontal="center"/>
    </xf>
    <xf numFmtId="9" fontId="95" fillId="0" borderId="34" xfId="33743" applyFont="1" applyBorder="1" applyAlignment="1">
      <alignment horizontal="center"/>
    </xf>
    <xf numFmtId="9" fontId="95" fillId="0" borderId="36" xfId="33743" applyFont="1" applyBorder="1" applyAlignment="1">
      <alignment horizontal="center"/>
    </xf>
    <xf numFmtId="0" fontId="91" fillId="0" borderId="32" xfId="0" applyFont="1" applyBorder="1" applyAlignment="1">
      <alignment horizontal="center"/>
    </xf>
    <xf numFmtId="0" fontId="91" fillId="0" borderId="37" xfId="0" applyFont="1" applyBorder="1" applyAlignment="1">
      <alignment horizontal="center"/>
    </xf>
    <xf numFmtId="3" fontId="0" fillId="0" borderId="32" xfId="0" applyNumberFormat="1" applyBorder="1"/>
    <xf numFmtId="3" fontId="0" fillId="0" borderId="37" xfId="0" applyNumberFormat="1" applyBorder="1"/>
    <xf numFmtId="3" fontId="0" fillId="0" borderId="31" xfId="0" applyNumberFormat="1" applyBorder="1"/>
    <xf numFmtId="3" fontId="0" fillId="0" borderId="40" xfId="0" applyNumberFormat="1" applyBorder="1"/>
    <xf numFmtId="3" fontId="0" fillId="0" borderId="41" xfId="0" applyNumberFormat="1" applyFont="1" applyFill="1" applyBorder="1"/>
    <xf numFmtId="3" fontId="0" fillId="0" borderId="23" xfId="0" applyNumberFormat="1" applyFont="1" applyFill="1" applyBorder="1"/>
    <xf numFmtId="0" fontId="103" fillId="0" borderId="33" xfId="0" applyFont="1" applyBorder="1" applyAlignment="1">
      <alignment horizontal="center" vertical="center"/>
    </xf>
    <xf numFmtId="0" fontId="103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left" indent="5"/>
    </xf>
    <xf numFmtId="0" fontId="2" fillId="0" borderId="0" xfId="0" applyFont="1" applyBorder="1" applyAlignment="1">
      <alignment horizontal="left" indent="3"/>
    </xf>
    <xf numFmtId="0" fontId="0" fillId="0" borderId="51" xfId="0" applyBorder="1"/>
    <xf numFmtId="0" fontId="0" fillId="0" borderId="53" xfId="0" applyBorder="1"/>
    <xf numFmtId="1" fontId="0" fillId="0" borderId="0" xfId="0" applyNumberFormat="1" applyFont="1" applyFill="1" applyBorder="1"/>
    <xf numFmtId="178" fontId="95" fillId="0" borderId="34" xfId="33743" applyNumberFormat="1" applyFont="1" applyBorder="1" applyAlignment="1">
      <alignment horizontal="center"/>
    </xf>
    <xf numFmtId="178" fontId="95" fillId="0" borderId="22" xfId="33743" applyNumberFormat="1" applyFont="1" applyBorder="1" applyAlignment="1">
      <alignment horizontal="center"/>
    </xf>
    <xf numFmtId="9" fontId="95" fillId="0" borderId="34" xfId="33743" applyNumberFormat="1" applyFont="1" applyBorder="1" applyAlignment="1">
      <alignment horizontal="center"/>
    </xf>
    <xf numFmtId="178" fontId="95" fillId="0" borderId="0" xfId="33743" applyNumberFormat="1" applyFont="1" applyBorder="1" applyAlignment="1">
      <alignment horizontal="center"/>
    </xf>
    <xf numFmtId="0" fontId="0" fillId="0" borderId="51" xfId="0" applyBorder="1" applyAlignment="1">
      <alignment wrapText="1"/>
    </xf>
    <xf numFmtId="3" fontId="0" fillId="0" borderId="32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9" fontId="95" fillId="0" borderId="34" xfId="33743" applyNumberFormat="1" applyFont="1" applyBorder="1" applyAlignment="1">
      <alignment horizontal="center" vertical="center"/>
    </xf>
    <xf numFmtId="0" fontId="91" fillId="69" borderId="0" xfId="0" applyFont="1" applyFill="1" applyBorder="1" applyAlignment="1">
      <alignment horizontal="center"/>
    </xf>
    <xf numFmtId="0" fontId="91" fillId="69" borderId="61" xfId="0" applyFont="1" applyFill="1" applyBorder="1" applyAlignment="1">
      <alignment horizontal="center"/>
    </xf>
    <xf numFmtId="0" fontId="99" fillId="62" borderId="0" xfId="0" applyFont="1" applyFill="1"/>
    <xf numFmtId="3" fontId="99" fillId="62" borderId="0" xfId="0" applyNumberFormat="1" applyFont="1" applyFill="1"/>
    <xf numFmtId="4" fontId="99" fillId="62" borderId="0" xfId="0" applyNumberFormat="1" applyFont="1" applyFill="1" applyBorder="1"/>
    <xf numFmtId="3" fontId="0" fillId="0" borderId="67" xfId="0" applyNumberFormat="1" applyBorder="1" applyAlignment="1">
      <alignment horizontal="center" vertical="center"/>
    </xf>
    <xf numFmtId="3" fontId="0" fillId="0" borderId="68" xfId="0" applyNumberFormat="1" applyBorder="1" applyAlignment="1">
      <alignment horizontal="center" vertical="center"/>
    </xf>
    <xf numFmtId="3" fontId="0" fillId="0" borderId="72" xfId="0" applyNumberFormat="1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9" fontId="34" fillId="0" borderId="26" xfId="33743" applyNumberFormat="1" applyFont="1" applyBorder="1" applyAlignment="1">
      <alignment horizontal="center" vertical="center"/>
    </xf>
    <xf numFmtId="9" fontId="34" fillId="0" borderId="60" xfId="33743" applyNumberFormat="1" applyFont="1" applyBorder="1" applyAlignment="1">
      <alignment horizontal="center" vertical="center"/>
    </xf>
    <xf numFmtId="3" fontId="94" fillId="70" borderId="69" xfId="0" applyNumberFormat="1" applyFont="1" applyFill="1" applyBorder="1" applyAlignment="1">
      <alignment horizontal="center" vertical="center"/>
    </xf>
    <xf numFmtId="3" fontId="94" fillId="70" borderId="73" xfId="0" applyNumberFormat="1" applyFont="1" applyFill="1" applyBorder="1" applyAlignment="1">
      <alignment horizontal="center" vertical="center"/>
    </xf>
    <xf numFmtId="178" fontId="97" fillId="70" borderId="33" xfId="33743" applyNumberFormat="1" applyFont="1" applyFill="1" applyBorder="1" applyAlignment="1">
      <alignment horizontal="center" vertical="center"/>
    </xf>
    <xf numFmtId="178" fontId="97" fillId="70" borderId="70" xfId="33743" applyNumberFormat="1" applyFont="1" applyFill="1" applyBorder="1" applyAlignment="1">
      <alignment horizontal="center" vertical="center"/>
    </xf>
    <xf numFmtId="178" fontId="97" fillId="70" borderId="74" xfId="33743" applyNumberFormat="1" applyFont="1" applyFill="1" applyBorder="1" applyAlignment="1">
      <alignment horizontal="center" vertical="center"/>
    </xf>
    <xf numFmtId="10" fontId="94" fillId="70" borderId="71" xfId="33743" applyNumberFormat="1" applyFont="1" applyFill="1" applyBorder="1" applyAlignment="1">
      <alignment horizontal="center" vertical="center"/>
    </xf>
    <xf numFmtId="0" fontId="103" fillId="69" borderId="33" xfId="0" applyFont="1" applyFill="1" applyBorder="1" applyAlignment="1">
      <alignment horizontal="center" vertical="center"/>
    </xf>
    <xf numFmtId="0" fontId="103" fillId="69" borderId="27" xfId="0" applyFont="1" applyFill="1" applyBorder="1" applyAlignment="1">
      <alignment horizontal="center" vertical="center"/>
    </xf>
    <xf numFmtId="0" fontId="2" fillId="70" borderId="14" xfId="0" applyFont="1" applyFill="1" applyBorder="1" applyAlignment="1">
      <alignment horizontal="center" vertical="center"/>
    </xf>
    <xf numFmtId="0" fontId="2" fillId="70" borderId="0" xfId="0" applyFont="1" applyFill="1" applyBorder="1" applyAlignment="1">
      <alignment vertical="center"/>
    </xf>
    <xf numFmtId="0" fontId="91" fillId="69" borderId="32" xfId="0" applyFont="1" applyFill="1" applyBorder="1" applyAlignment="1">
      <alignment horizontal="center"/>
    </xf>
    <xf numFmtId="0" fontId="94" fillId="70" borderId="19" xfId="0" applyFont="1" applyFill="1" applyBorder="1" applyAlignment="1">
      <alignment horizontal="center"/>
    </xf>
    <xf numFmtId="3" fontId="94" fillId="70" borderId="41" xfId="0" applyNumberFormat="1" applyFont="1" applyFill="1" applyBorder="1"/>
    <xf numFmtId="0" fontId="0" fillId="0" borderId="0" xfId="0" applyBorder="1" applyAlignment="1">
      <alignment horizontal="left" indent="2"/>
    </xf>
    <xf numFmtId="0" fontId="94" fillId="70" borderId="14" xfId="0" applyFont="1" applyFill="1" applyBorder="1" applyAlignment="1">
      <alignment horizontal="center"/>
    </xf>
    <xf numFmtId="0" fontId="94" fillId="70" borderId="38" xfId="0" applyFont="1" applyFill="1" applyBorder="1" applyAlignment="1">
      <alignment horizontal="center"/>
    </xf>
    <xf numFmtId="0" fontId="94" fillId="70" borderId="21" xfId="0" applyFont="1" applyFill="1" applyBorder="1" applyAlignment="1">
      <alignment horizontal="center"/>
    </xf>
    <xf numFmtId="0" fontId="97" fillId="70" borderId="19" xfId="0" applyFont="1" applyFill="1" applyBorder="1" applyAlignment="1">
      <alignment horizontal="center" wrapText="1"/>
    </xf>
    <xf numFmtId="178" fontId="97" fillId="70" borderId="57" xfId="33743" applyNumberFormat="1" applyFont="1" applyFill="1" applyBorder="1"/>
    <xf numFmtId="0" fontId="98" fillId="0" borderId="16" xfId="0" applyFont="1" applyBorder="1"/>
    <xf numFmtId="0" fontId="98" fillId="0" borderId="75" xfId="0" applyFont="1" applyBorder="1"/>
    <xf numFmtId="0" fontId="98" fillId="0" borderId="75" xfId="0" applyNumberFormat="1" applyFont="1" applyBorder="1" applyAlignment="1">
      <alignment vertical="center"/>
    </xf>
    <xf numFmtId="0" fontId="98" fillId="0" borderId="76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7" fillId="0" borderId="0" xfId="33743" applyNumberFormat="1" applyFont="1" applyFill="1" applyBorder="1" applyAlignment="1">
      <alignment horizontal="center" vertical="center"/>
    </xf>
    <xf numFmtId="10" fontId="94" fillId="0" borderId="0" xfId="33743" applyNumberFormat="1" applyFont="1" applyFill="1" applyBorder="1" applyAlignment="1">
      <alignment horizontal="center" vertical="center"/>
    </xf>
    <xf numFmtId="0" fontId="97" fillId="70" borderId="19" xfId="0" applyFont="1" applyFill="1" applyBorder="1" applyAlignment="1">
      <alignment horizontal="center"/>
    </xf>
    <xf numFmtId="0" fontId="0" fillId="0" borderId="29" xfId="0" applyBorder="1" applyAlignment="1">
      <alignment horizontal="left" indent="2"/>
    </xf>
    <xf numFmtId="0" fontId="0" fillId="69" borderId="14" xfId="0" applyFill="1" applyBorder="1"/>
    <xf numFmtId="0" fontId="2" fillId="69" borderId="15" xfId="0" applyFont="1" applyFill="1" applyBorder="1" applyAlignment="1"/>
    <xf numFmtId="0" fontId="91" fillId="69" borderId="77" xfId="0" applyFont="1" applyFill="1" applyBorder="1" applyAlignment="1">
      <alignment horizontal="center"/>
    </xf>
    <xf numFmtId="0" fontId="91" fillId="69" borderId="28" xfId="0" applyFont="1" applyFill="1" applyBorder="1" applyAlignment="1">
      <alignment horizontal="center"/>
    </xf>
    <xf numFmtId="0" fontId="0" fillId="69" borderId="54" xfId="0" applyFont="1" applyFill="1" applyBorder="1" applyAlignment="1">
      <alignment horizontal="center"/>
    </xf>
    <xf numFmtId="3" fontId="0" fillId="69" borderId="41" xfId="0" applyNumberFormat="1" applyFont="1" applyFill="1" applyBorder="1"/>
    <xf numFmtId="3" fontId="0" fillId="69" borderId="23" xfId="0" applyNumberFormat="1" applyFont="1" applyFill="1" applyBorder="1"/>
    <xf numFmtId="178" fontId="95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4" xfId="0" applyFont="1" applyFill="1" applyBorder="1"/>
    <xf numFmtId="0" fontId="0" fillId="68" borderId="44" xfId="0" applyFont="1" applyFill="1" applyBorder="1"/>
    <xf numFmtId="0" fontId="0" fillId="68" borderId="32" xfId="0" applyFont="1" applyFill="1" applyBorder="1"/>
    <xf numFmtId="0" fontId="0" fillId="68" borderId="47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3" fontId="0" fillId="68" borderId="44" xfId="0" applyNumberFormat="1" applyFont="1" applyFill="1" applyBorder="1"/>
    <xf numFmtId="3" fontId="0" fillId="68" borderId="32" xfId="0" applyNumberFormat="1" applyFont="1" applyFill="1" applyBorder="1"/>
    <xf numFmtId="9" fontId="102" fillId="68" borderId="47" xfId="33743" applyFont="1" applyFill="1" applyBorder="1" applyAlignment="1">
      <alignment horizontal="center"/>
    </xf>
    <xf numFmtId="4" fontId="0" fillId="68" borderId="44" xfId="0" applyNumberFormat="1" applyFont="1" applyFill="1" applyBorder="1"/>
    <xf numFmtId="0" fontId="0" fillId="68" borderId="29" xfId="0" applyFont="1" applyFill="1" applyBorder="1" applyAlignment="1">
      <alignment horizontal="left" indent="2"/>
    </xf>
    <xf numFmtId="3" fontId="0" fillId="68" borderId="36" xfId="0" applyNumberFormat="1" applyFont="1" applyFill="1" applyBorder="1"/>
    <xf numFmtId="4" fontId="0" fillId="68" borderId="43" xfId="0" applyNumberFormat="1" applyFont="1" applyFill="1" applyBorder="1"/>
    <xf numFmtId="3" fontId="0" fillId="68" borderId="31" xfId="0" applyNumberFormat="1" applyFont="1" applyFill="1" applyBorder="1"/>
    <xf numFmtId="9" fontId="102" fillId="68" borderId="46" xfId="33743" applyFont="1" applyFill="1" applyBorder="1" applyAlignment="1">
      <alignment horizontal="center"/>
    </xf>
    <xf numFmtId="0" fontId="0" fillId="68" borderId="0" xfId="0" applyFont="1" applyFill="1" applyBorder="1" applyAlignment="1">
      <alignment horizontal="center"/>
    </xf>
    <xf numFmtId="0" fontId="99" fillId="0" borderId="0" xfId="0" applyFont="1"/>
    <xf numFmtId="3" fontId="99" fillId="0" borderId="0" xfId="0" applyNumberFormat="1" applyFont="1"/>
    <xf numFmtId="9" fontId="99" fillId="0" borderId="0" xfId="33743" applyFont="1" applyAlignment="1">
      <alignment horizontal="center"/>
    </xf>
    <xf numFmtId="0" fontId="0" fillId="68" borderId="14" xfId="0" applyFill="1" applyBorder="1"/>
    <xf numFmtId="0" fontId="0" fillId="68" borderId="53" xfId="0" applyFill="1" applyBorder="1"/>
    <xf numFmtId="0" fontId="103" fillId="68" borderId="33" xfId="0" applyFont="1" applyFill="1" applyBorder="1" applyAlignment="1">
      <alignment horizontal="center" vertical="center"/>
    </xf>
    <xf numFmtId="0" fontId="2" fillId="68" borderId="0" xfId="0" applyFont="1" applyFill="1" applyBorder="1" applyAlignment="1">
      <alignment horizontal="left" indent="3"/>
    </xf>
    <xf numFmtId="0" fontId="0" fillId="68" borderId="51" xfId="0" applyFill="1" applyBorder="1"/>
    <xf numFmtId="0" fontId="91" fillId="68" borderId="32" xfId="0" applyFont="1" applyFill="1" applyBorder="1" applyAlignment="1">
      <alignment horizontal="center"/>
    </xf>
    <xf numFmtId="0" fontId="91" fillId="68" borderId="37" xfId="0" applyFont="1" applyFill="1" applyBorder="1" applyAlignment="1">
      <alignment horizontal="center"/>
    </xf>
    <xf numFmtId="0" fontId="103" fillId="68" borderId="27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2" xfId="0" applyNumberFormat="1" applyFill="1" applyBorder="1"/>
    <xf numFmtId="3" fontId="0" fillId="68" borderId="37" xfId="0" applyNumberFormat="1" applyFill="1" applyBorder="1"/>
    <xf numFmtId="9" fontId="95" fillId="68" borderId="34" xfId="33743" applyFont="1" applyFill="1" applyBorder="1" applyAlignment="1">
      <alignment horizontal="center"/>
    </xf>
    <xf numFmtId="0" fontId="0" fillId="68" borderId="29" xfId="0" applyFill="1" applyBorder="1" applyAlignment="1">
      <alignment horizontal="left" indent="5"/>
    </xf>
    <xf numFmtId="3" fontId="0" fillId="68" borderId="31" xfId="0" applyNumberFormat="1" applyFill="1" applyBorder="1"/>
    <xf numFmtId="3" fontId="0" fillId="68" borderId="40" xfId="0" applyNumberFormat="1" applyFill="1" applyBorder="1"/>
    <xf numFmtId="9" fontId="95" fillId="68" borderId="36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5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8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2" xfId="0" applyNumberFormat="1" applyFont="1" applyFill="1" applyBorder="1" applyAlignment="1">
      <alignment vertical="center"/>
    </xf>
    <xf numFmtId="9" fontId="95" fillId="68" borderId="26" xfId="33743" applyNumberFormat="1" applyFont="1" applyFill="1" applyBorder="1" applyAlignment="1">
      <alignment horizontal="center" vertical="center"/>
    </xf>
    <xf numFmtId="0" fontId="0" fillId="68" borderId="51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3" xfId="0" applyNumberFormat="1" applyFont="1" applyFill="1" applyBorder="1" applyAlignment="1">
      <alignment vertical="center"/>
    </xf>
    <xf numFmtId="9" fontId="95" fillId="68" borderId="34" xfId="33743" applyNumberFormat="1" applyFont="1" applyFill="1" applyBorder="1" applyAlignment="1">
      <alignment horizontal="center" vertical="center"/>
    </xf>
    <xf numFmtId="0" fontId="0" fillId="68" borderId="50" xfId="0" applyFont="1" applyFill="1" applyBorder="1" applyAlignment="1">
      <alignment vertical="center"/>
    </xf>
    <xf numFmtId="4" fontId="0" fillId="68" borderId="29" xfId="0" applyNumberFormat="1" applyFont="1" applyFill="1" applyBorder="1" applyAlignment="1">
      <alignment vertical="center"/>
    </xf>
    <xf numFmtId="4" fontId="0" fillId="68" borderId="65" xfId="0" applyNumberFormat="1" applyFont="1" applyFill="1" applyBorder="1" applyAlignment="1">
      <alignment vertical="center"/>
    </xf>
    <xf numFmtId="9" fontId="95" fillId="68" borderId="36" xfId="33743" applyNumberFormat="1" applyFont="1" applyFill="1" applyBorder="1" applyAlignment="1">
      <alignment horizontal="center" vertical="center"/>
    </xf>
    <xf numFmtId="3" fontId="2" fillId="68" borderId="0" xfId="0" applyNumberFormat="1" applyFont="1" applyFill="1" applyBorder="1" applyAlignment="1">
      <alignment vertical="center"/>
    </xf>
    <xf numFmtId="178" fontId="2" fillId="68" borderId="0" xfId="33743" applyNumberFormat="1" applyFont="1" applyFill="1" applyBorder="1" applyAlignment="1">
      <alignment vertical="center"/>
    </xf>
    <xf numFmtId="0" fontId="2" fillId="68" borderId="0" xfId="0" applyFont="1" applyFill="1" applyBorder="1" applyAlignment="1">
      <alignment vertical="center"/>
    </xf>
    <xf numFmtId="0" fontId="2" fillId="72" borderId="53" xfId="0" applyFont="1" applyFill="1" applyBorder="1" applyAlignment="1">
      <alignment horizontal="center" vertical="center"/>
    </xf>
    <xf numFmtId="0" fontId="2" fillId="72" borderId="51" xfId="0" applyFont="1" applyFill="1" applyBorder="1" applyAlignment="1">
      <alignment horizontal="center" vertical="center"/>
    </xf>
    <xf numFmtId="0" fontId="91" fillId="71" borderId="0" xfId="0" applyFont="1" applyFill="1" applyBorder="1" applyAlignment="1">
      <alignment horizontal="center"/>
    </xf>
    <xf numFmtId="0" fontId="91" fillId="71" borderId="61" xfId="0" applyFont="1" applyFill="1" applyBorder="1" applyAlignment="1">
      <alignment horizontal="center"/>
    </xf>
    <xf numFmtId="0" fontId="2" fillId="72" borderId="59" xfId="0" applyFont="1" applyFill="1" applyBorder="1" applyAlignment="1">
      <alignment horizontal="center" vertical="center"/>
    </xf>
    <xf numFmtId="3" fontId="2" fillId="71" borderId="57" xfId="0" applyNumberFormat="1" applyFont="1" applyFill="1" applyBorder="1" applyAlignment="1">
      <alignment vertical="center"/>
    </xf>
    <xf numFmtId="3" fontId="2" fillId="71" borderId="64" xfId="0" applyNumberFormat="1" applyFont="1" applyFill="1" applyBorder="1" applyAlignment="1">
      <alignment vertical="center"/>
    </xf>
    <xf numFmtId="178" fontId="95" fillId="71" borderId="60" xfId="33743" applyNumberFormat="1" applyFont="1" applyFill="1" applyBorder="1" applyAlignment="1">
      <alignment horizontal="center" vertical="center"/>
    </xf>
    <xf numFmtId="0" fontId="2" fillId="73" borderId="16" xfId="0" applyFont="1" applyFill="1" applyBorder="1" applyAlignment="1">
      <alignment horizontal="right" vertical="center"/>
    </xf>
    <xf numFmtId="0" fontId="2" fillId="73" borderId="26" xfId="0" applyFont="1" applyFill="1" applyBorder="1" applyAlignment="1">
      <alignment horizontal="center" wrapText="1"/>
    </xf>
    <xf numFmtId="0" fontId="2" fillId="73" borderId="42" xfId="0" applyFont="1" applyFill="1" applyBorder="1" applyAlignment="1">
      <alignment horizontal="center" wrapText="1"/>
    </xf>
    <xf numFmtId="0" fontId="2" fillId="73" borderId="30" xfId="0" applyFont="1" applyFill="1" applyBorder="1" applyAlignment="1">
      <alignment horizontal="center" vertical="center"/>
    </xf>
    <xf numFmtId="9" fontId="95" fillId="73" borderId="45" xfId="33743" applyFont="1" applyFill="1" applyBorder="1" applyAlignment="1">
      <alignment horizontal="center" vertical="center"/>
    </xf>
    <xf numFmtId="0" fontId="2" fillId="73" borderId="29" xfId="0" applyFont="1" applyFill="1" applyBorder="1" applyAlignment="1">
      <alignment horizontal="left" indent="2"/>
    </xf>
    <xf numFmtId="0" fontId="0" fillId="73" borderId="36" xfId="0" applyFont="1" applyFill="1" applyBorder="1"/>
    <xf numFmtId="0" fontId="0" fillId="73" borderId="43" xfId="0" applyFont="1" applyFill="1" applyBorder="1"/>
    <xf numFmtId="0" fontId="0" fillId="73" borderId="31" xfId="0" applyFont="1" applyFill="1" applyBorder="1"/>
    <xf numFmtId="0" fontId="0" fillId="73" borderId="46" xfId="0" applyFont="1" applyFill="1" applyBorder="1"/>
    <xf numFmtId="0" fontId="0" fillId="73" borderId="0" xfId="0" applyFont="1" applyFill="1" applyBorder="1" applyAlignment="1">
      <alignment horizontal="center"/>
    </xf>
    <xf numFmtId="3" fontId="0" fillId="73" borderId="34" xfId="0" applyNumberFormat="1" applyFont="1" applyFill="1" applyBorder="1"/>
    <xf numFmtId="3" fontId="0" fillId="73" borderId="44" xfId="0" applyNumberFormat="1" applyFont="1" applyFill="1" applyBorder="1"/>
    <xf numFmtId="3" fontId="0" fillId="73" borderId="32" xfId="0" applyNumberFormat="1" applyFont="1" applyFill="1" applyBorder="1"/>
    <xf numFmtId="0" fontId="0" fillId="73" borderId="47" xfId="0" applyFont="1" applyFill="1" applyBorder="1"/>
    <xf numFmtId="178" fontId="102" fillId="73" borderId="34" xfId="33743" applyNumberFormat="1" applyFont="1" applyFill="1" applyBorder="1" applyAlignment="1">
      <alignment horizontal="center"/>
    </xf>
    <xf numFmtId="178" fontId="102" fillId="73" borderId="44" xfId="33743" applyNumberFormat="1" applyFont="1" applyFill="1" applyBorder="1" applyAlignment="1">
      <alignment horizontal="center"/>
    </xf>
    <xf numFmtId="4" fontId="0" fillId="73" borderId="32" xfId="0" applyNumberFormat="1" applyFont="1" applyFill="1" applyBorder="1"/>
    <xf numFmtId="3" fontId="0" fillId="73" borderId="38" xfId="0" applyNumberFormat="1" applyFill="1" applyBorder="1"/>
    <xf numFmtId="3" fontId="0" fillId="73" borderId="39" xfId="0" applyNumberFormat="1" applyFill="1" applyBorder="1"/>
    <xf numFmtId="178" fontId="95" fillId="73" borderId="35" xfId="33743" applyNumberFormat="1" applyFont="1" applyFill="1" applyBorder="1" applyAlignment="1">
      <alignment horizontal="center"/>
    </xf>
    <xf numFmtId="167" fontId="0" fillId="73" borderId="38" xfId="0" applyNumberFormat="1" applyFill="1" applyBorder="1"/>
    <xf numFmtId="167" fontId="0" fillId="73" borderId="39" xfId="0" applyNumberFormat="1" applyFill="1" applyBorder="1"/>
    <xf numFmtId="3" fontId="0" fillId="73" borderId="41" xfId="0" applyNumberFormat="1" applyFont="1" applyFill="1" applyBorder="1"/>
    <xf numFmtId="3" fontId="0" fillId="73" borderId="23" xfId="0" applyNumberFormat="1" applyFont="1" applyFill="1" applyBorder="1"/>
    <xf numFmtId="178" fontId="95" fillId="73" borderId="22" xfId="33743" applyNumberFormat="1" applyFont="1" applyFill="1" applyBorder="1" applyAlignment="1">
      <alignment horizontal="center"/>
    </xf>
    <xf numFmtId="0" fontId="92" fillId="68" borderId="16" xfId="0" applyFont="1" applyFill="1" applyBorder="1" applyAlignment="1">
      <alignment horizontal="left" indent="2"/>
    </xf>
    <xf numFmtId="3" fontId="92" fillId="68" borderId="30" xfId="33743" applyNumberFormat="1" applyFont="1" applyFill="1" applyBorder="1"/>
    <xf numFmtId="3" fontId="92" fillId="68" borderId="62" xfId="0" applyNumberFormat="1" applyFont="1" applyFill="1" applyBorder="1"/>
    <xf numFmtId="9" fontId="75" fillId="68" borderId="26" xfId="33743" applyNumberFormat="1" applyFont="1" applyFill="1" applyBorder="1"/>
    <xf numFmtId="0" fontId="92" fillId="68" borderId="0" xfId="0" applyFont="1" applyFill="1" applyBorder="1" applyAlignment="1">
      <alignment horizontal="left" indent="2"/>
    </xf>
    <xf numFmtId="3" fontId="92" fillId="68" borderId="32" xfId="33743" applyNumberFormat="1" applyFont="1" applyFill="1" applyBorder="1"/>
    <xf numFmtId="3" fontId="92" fillId="68" borderId="63" xfId="0" applyNumberFormat="1" applyFont="1" applyFill="1" applyBorder="1"/>
    <xf numFmtId="9" fontId="75" fillId="68" borderId="34" xfId="33743" applyNumberFormat="1" applyFont="1" applyFill="1" applyBorder="1"/>
    <xf numFmtId="0" fontId="92" fillId="68" borderId="15" xfId="0" applyFont="1" applyFill="1" applyBorder="1" applyAlignment="1">
      <alignment horizontal="left" indent="2"/>
    </xf>
    <xf numFmtId="3" fontId="92" fillId="68" borderId="77" xfId="33743" applyNumberFormat="1" applyFont="1" applyFill="1" applyBorder="1"/>
    <xf numFmtId="3" fontId="92" fillId="68" borderId="78" xfId="0" applyNumberFormat="1" applyFont="1" applyFill="1" applyBorder="1"/>
    <xf numFmtId="9" fontId="75" fillId="68" borderId="27" xfId="33743" applyNumberFormat="1" applyFont="1" applyFill="1" applyBorder="1"/>
    <xf numFmtId="0" fontId="2" fillId="69" borderId="14" xfId="0" applyFont="1" applyFill="1" applyBorder="1" applyAlignment="1">
      <alignment horizontal="center" vertical="center"/>
    </xf>
    <xf numFmtId="0" fontId="2" fillId="69" borderId="0" xfId="0" applyFont="1" applyFill="1" applyBorder="1" applyAlignment="1">
      <alignment vertical="center"/>
    </xf>
    <xf numFmtId="0" fontId="94" fillId="69" borderId="19" xfId="0" applyFont="1" applyFill="1" applyBorder="1" applyAlignment="1">
      <alignment horizontal="center"/>
    </xf>
    <xf numFmtId="3" fontId="94" fillId="69" borderId="41" xfId="0" applyNumberFormat="1" applyFont="1" applyFill="1" applyBorder="1"/>
    <xf numFmtId="3" fontId="94" fillId="69" borderId="64" xfId="0" applyNumberFormat="1" applyFont="1" applyFill="1" applyBorder="1"/>
    <xf numFmtId="178" fontId="97" fillId="69" borderId="60" xfId="33743" applyNumberFormat="1" applyFont="1" applyFill="1" applyBorder="1"/>
    <xf numFmtId="0" fontId="91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0" fontId="104" fillId="0" borderId="0" xfId="0" applyFont="1" applyFill="1" applyBorder="1" applyAlignment="1"/>
    <xf numFmtId="0" fontId="0" fillId="0" borderId="0" xfId="0" applyBorder="1" applyAlignment="1">
      <alignment horizontal="left" vertical="center" indent="5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73" borderId="21" xfId="0" applyFont="1" applyFill="1" applyBorder="1" applyAlignment="1">
      <alignment horizontal="center"/>
    </xf>
    <xf numFmtId="0" fontId="2" fillId="73" borderId="52" xfId="0" applyFont="1" applyFill="1" applyBorder="1" applyAlignment="1">
      <alignment horizontal="center"/>
    </xf>
    <xf numFmtId="0" fontId="0" fillId="73" borderId="54" xfId="0" applyFont="1" applyFill="1" applyBorder="1" applyAlignment="1">
      <alignment horizontal="center"/>
    </xf>
    <xf numFmtId="0" fontId="0" fillId="73" borderId="55" xfId="0" applyFont="1" applyFill="1" applyBorder="1" applyAlignment="1">
      <alignment horizontal="center"/>
    </xf>
    <xf numFmtId="0" fontId="99" fillId="0" borderId="0" xfId="0" applyFont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68" borderId="48" xfId="0" applyFont="1" applyFill="1" applyBorder="1" applyAlignment="1">
      <alignment horizontal="center"/>
    </xf>
    <xf numFmtId="0" fontId="2" fillId="68" borderId="49" xfId="0" applyFont="1" applyFill="1" applyBorder="1" applyAlignment="1">
      <alignment horizontal="center"/>
    </xf>
    <xf numFmtId="0" fontId="2" fillId="70" borderId="53" xfId="0" applyFont="1" applyFill="1" applyBorder="1" applyAlignment="1">
      <alignment horizontal="center" vertical="center"/>
    </xf>
    <xf numFmtId="0" fontId="2" fillId="70" borderId="66" xfId="0" applyFont="1" applyFill="1" applyBorder="1" applyAlignment="1">
      <alignment horizontal="center" vertical="center"/>
    </xf>
    <xf numFmtId="0" fontId="2" fillId="69" borderId="48" xfId="0" applyFont="1" applyFill="1" applyBorder="1" applyAlignment="1">
      <alignment horizontal="center"/>
    </xf>
    <xf numFmtId="0" fontId="2" fillId="69" borderId="49" xfId="0" applyFont="1" applyFill="1" applyBorder="1" applyAlignment="1">
      <alignment horizontal="center"/>
    </xf>
    <xf numFmtId="0" fontId="2" fillId="71" borderId="56" xfId="0" applyFont="1" applyFill="1" applyBorder="1" applyAlignment="1">
      <alignment horizontal="center"/>
    </xf>
    <xf numFmtId="0" fontId="103" fillId="71" borderId="33" xfId="0" applyFont="1" applyFill="1" applyBorder="1" applyAlignment="1">
      <alignment horizontal="center" vertical="center"/>
    </xf>
    <xf numFmtId="0" fontId="103" fillId="71" borderId="27" xfId="0" applyFont="1" applyFill="1" applyBorder="1" applyAlignment="1">
      <alignment horizontal="center" vertical="center"/>
    </xf>
    <xf numFmtId="0" fontId="2" fillId="69" borderId="56" xfId="0" applyFont="1" applyFill="1" applyBorder="1" applyAlignment="1">
      <alignment horizontal="center"/>
    </xf>
    <xf numFmtId="0" fontId="103" fillId="69" borderId="33" xfId="0" applyFont="1" applyFill="1" applyBorder="1" applyAlignment="1">
      <alignment horizontal="center" vertical="center"/>
    </xf>
    <xf numFmtId="0" fontId="103" fillId="69" borderId="27" xfId="0" applyFont="1" applyFill="1" applyBorder="1" applyAlignment="1">
      <alignment horizontal="center" vertical="center"/>
    </xf>
    <xf numFmtId="0" fontId="94" fillId="70" borderId="14" xfId="0" applyFont="1" applyFill="1" applyBorder="1" applyAlignment="1">
      <alignment horizontal="center"/>
    </xf>
    <xf numFmtId="0" fontId="94" fillId="70" borderId="15" xfId="0" applyFont="1" applyFill="1" applyBorder="1" applyAlignment="1">
      <alignment horizontal="center"/>
    </xf>
    <xf numFmtId="17" fontId="94" fillId="70" borderId="79" xfId="0" quotePrefix="1" applyNumberFormat="1" applyFont="1" applyFill="1" applyBorder="1" applyAlignment="1">
      <alignment horizontal="center"/>
    </xf>
    <xf numFmtId="0" fontId="94" fillId="70" borderId="20" xfId="0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 wrapText="1"/>
    </xf>
    <xf numFmtId="3" fontId="97" fillId="0" borderId="0" xfId="0" applyNumberFormat="1" applyFont="1" applyFill="1" applyBorder="1" applyAlignment="1">
      <alignment horizontal="center" vertical="center"/>
    </xf>
    <xf numFmtId="3" fontId="98" fillId="0" borderId="82" xfId="0" applyNumberFormat="1" applyFont="1" applyBorder="1"/>
    <xf numFmtId="3" fontId="98" fillId="0" borderId="83" xfId="0" applyNumberFormat="1" applyFont="1" applyBorder="1"/>
    <xf numFmtId="181" fontId="0" fillId="68" borderId="30" xfId="33744" applyNumberFormat="1" applyFont="1" applyFill="1" applyBorder="1"/>
    <xf numFmtId="181" fontId="0" fillId="68" borderId="16" xfId="33744" applyNumberFormat="1" applyFont="1" applyFill="1" applyBorder="1"/>
    <xf numFmtId="181" fontId="0" fillId="68" borderId="32" xfId="33744" applyNumberFormat="1" applyFont="1" applyFill="1" applyBorder="1"/>
    <xf numFmtId="181" fontId="0" fillId="68" borderId="0" xfId="33744" applyNumberFormat="1" applyFont="1" applyFill="1" applyBorder="1"/>
    <xf numFmtId="181" fontId="0" fillId="68" borderId="77" xfId="33744" applyNumberFormat="1" applyFont="1" applyFill="1" applyBorder="1"/>
    <xf numFmtId="181" fontId="0" fillId="68" borderId="15" xfId="33744" applyNumberFormat="1" applyFont="1" applyFill="1" applyBorder="1"/>
    <xf numFmtId="181" fontId="94" fillId="70" borderId="41" xfId="33744" applyNumberFormat="1" applyFont="1" applyFill="1" applyBorder="1"/>
    <xf numFmtId="181" fontId="94" fillId="70" borderId="57" xfId="33744" applyNumberFormat="1" applyFont="1" applyFill="1" applyBorder="1"/>
    <xf numFmtId="3" fontId="98" fillId="0" borderId="30" xfId="0" applyNumberFormat="1" applyFont="1" applyBorder="1"/>
    <xf numFmtId="3" fontId="98" fillId="0" borderId="17" xfId="0" applyNumberFormat="1" applyFont="1" applyBorder="1"/>
    <xf numFmtId="3" fontId="98" fillId="0" borderId="80" xfId="0" applyNumberFormat="1" applyFont="1" applyBorder="1"/>
    <xf numFmtId="3" fontId="98" fillId="0" borderId="81" xfId="0" applyNumberFormat="1" applyFont="1" applyBorder="1"/>
    <xf numFmtId="9" fontId="75" fillId="0" borderId="16" xfId="33743" applyFont="1" applyBorder="1"/>
    <xf numFmtId="9" fontId="75" fillId="0" borderId="75" xfId="33743" applyFont="1" applyBorder="1"/>
    <xf numFmtId="9" fontId="75" fillId="0" borderId="76" xfId="33743" applyFont="1" applyBorder="1"/>
    <xf numFmtId="3" fontId="94" fillId="69" borderId="24" xfId="0" applyNumberFormat="1" applyFont="1" applyFill="1" applyBorder="1"/>
  </cellXfs>
  <cellStyles count="33745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Febrero 2019</a:t>
            </a:r>
          </a:p>
          <a:p>
            <a:pPr>
              <a:defRPr sz="800" b="1"/>
            </a:pPr>
            <a:r>
              <a:rPr lang="es-PE" sz="800" b="1"/>
              <a:t>Total : 4 503 GWh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Resumen!$N$11:$O$15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Resumen!$P$11:$P$15</c:f>
              <c:numCache>
                <c:formatCode>#,##0</c:formatCode>
                <c:ptCount val="5"/>
                <c:pt idx="0">
                  <c:v>68.895842402654878</c:v>
                </c:pt>
                <c:pt idx="1">
                  <c:v>133.73898819338885</c:v>
                </c:pt>
                <c:pt idx="2">
                  <c:v>2875.9939462806124</c:v>
                </c:pt>
                <c:pt idx="3">
                  <c:v>1282.500338855978</c:v>
                </c:pt>
                <c:pt idx="4">
                  <c:v>141.86711973499999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PorZona!$D$57:$G$57</c:f>
              <c:numCache>
                <c:formatCode>_ * #\ ##0_ ;_ * \-#\ ##0_ ;_ * "-"??_ ;_ @_ </c:formatCode>
                <c:ptCount val="4"/>
                <c:pt idx="0">
                  <c:v>0</c:v>
                </c:pt>
                <c:pt idx="1">
                  <c:v>2405.8727573542228</c:v>
                </c:pt>
                <c:pt idx="2">
                  <c:v>0</c:v>
                </c:pt>
                <c:pt idx="3">
                  <c:v>1161.3162481804809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PorZona!$D$58:$G$58</c:f>
              <c:numCache>
                <c:formatCode>_ * #\ ##0_ ;_ * \-#\ ##0_ ;_ * "-"??_ ;_ @_ </c:formatCode>
                <c:ptCount val="4"/>
                <c:pt idx="0">
                  <c:v>42.52608640250002</c:v>
                </c:pt>
                <c:pt idx="1">
                  <c:v>397.26563249337289</c:v>
                </c:pt>
                <c:pt idx="2">
                  <c:v>49.242465799999991</c:v>
                </c:pt>
                <c:pt idx="3">
                  <c:v>63.730769717221506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PorZona!$D$59:$G$59</c:f>
              <c:numCache>
                <c:formatCode>_ * #\ ##0_ ;_ * \-#\ ##0_ ;_ * "-"??_ ;_ @_ </c:formatCode>
                <c:ptCount val="4"/>
                <c:pt idx="0">
                  <c:v>0</c:v>
                </c:pt>
                <c:pt idx="1">
                  <c:v>0.29448897886832676</c:v>
                </c:pt>
                <c:pt idx="2">
                  <c:v>0</c:v>
                </c:pt>
                <c:pt idx="3">
                  <c:v>84.974359622962012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PorZona!$L$10:$L$13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PorZona!$M$10:$M$13</c:f>
              <c:numCache>
                <c:formatCode>0</c:formatCode>
                <c:ptCount val="4"/>
                <c:pt idx="0">
                  <c:v>3558.4614149200661</c:v>
                </c:pt>
                <c:pt idx="1">
                  <c:v>598.25441004010133</c:v>
                </c:pt>
                <c:pt idx="2">
                  <c:v>278.73546697544634</c:v>
                </c:pt>
                <c:pt idx="3">
                  <c:v>67.544943532014457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50405128"/>
        <c:axId val="450407088"/>
      </c:barChart>
      <c:catAx>
        <c:axId val="450405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50407088"/>
        <c:crosses val="autoZero"/>
        <c:auto val="1"/>
        <c:lblAlgn val="ctr"/>
        <c:lblOffset val="100"/>
        <c:noMultiLvlLbl val="0"/>
      </c:catAx>
      <c:valAx>
        <c:axId val="45040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50405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HUANUCO</c:v>
                </c:pt>
                <c:pt idx="3">
                  <c:v>JUNIN</c:v>
                </c:pt>
                <c:pt idx="4">
                  <c:v>ANCASH</c:v>
                </c:pt>
                <c:pt idx="5">
                  <c:v>CUSCO</c:v>
                </c:pt>
                <c:pt idx="6">
                  <c:v>CALLAO</c:v>
                </c:pt>
                <c:pt idx="7">
                  <c:v>ICA</c:v>
                </c:pt>
                <c:pt idx="8">
                  <c:v>AREQUIPA</c:v>
                </c:pt>
                <c:pt idx="9">
                  <c:v>CAJAMARCA</c:v>
                </c:pt>
                <c:pt idx="10">
                  <c:v>PIURA</c:v>
                </c:pt>
                <c:pt idx="11">
                  <c:v>PUNO</c:v>
                </c:pt>
                <c:pt idx="12">
                  <c:v>PASCO</c:v>
                </c:pt>
                <c:pt idx="13">
                  <c:v>LORETO</c:v>
                </c:pt>
                <c:pt idx="14">
                  <c:v>MOQUEGUA</c:v>
                </c:pt>
                <c:pt idx="15">
                  <c:v>LA LIBERTAD</c:v>
                </c:pt>
                <c:pt idx="16">
                  <c:v>UCAYALI</c:v>
                </c:pt>
                <c:pt idx="17">
                  <c:v>TACNA</c:v>
                </c:pt>
                <c:pt idx="18">
                  <c:v>AMAZONAS</c:v>
                </c:pt>
                <c:pt idx="19">
                  <c:v>LAMBAYEQUE</c:v>
                </c:pt>
                <c:pt idx="20">
                  <c:v>SAN MARTÍN</c:v>
                </c:pt>
                <c:pt idx="21">
                  <c:v>APURIMAC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Región'!$O$44:$O$68</c:f>
              <c:numCache>
                <c:formatCode>0</c:formatCode>
                <c:ptCount val="25"/>
                <c:pt idx="0">
                  <c:v>1537.6989120441335</c:v>
                </c:pt>
                <c:pt idx="1">
                  <c:v>883.73223210413335</c:v>
                </c:pt>
                <c:pt idx="2">
                  <c:v>306.20374401179885</c:v>
                </c:pt>
                <c:pt idx="3">
                  <c:v>288.19175906992837</c:v>
                </c:pt>
                <c:pt idx="4">
                  <c:v>245.41329483298586</c:v>
                </c:pt>
                <c:pt idx="5">
                  <c:v>193.6288381251081</c:v>
                </c:pt>
                <c:pt idx="6">
                  <c:v>187.92844450999993</c:v>
                </c:pt>
                <c:pt idx="7">
                  <c:v>112.57490588669077</c:v>
                </c:pt>
                <c:pt idx="8">
                  <c:v>110.32340776895695</c:v>
                </c:pt>
                <c:pt idx="9">
                  <c:v>108.07190965122314</c:v>
                </c:pt>
                <c:pt idx="10">
                  <c:v>99.065917180287869</c:v>
                </c:pt>
                <c:pt idx="11">
                  <c:v>94.562920944820249</c:v>
                </c:pt>
                <c:pt idx="12">
                  <c:v>92.311422827086432</c:v>
                </c:pt>
                <c:pt idx="13">
                  <c:v>67.544943532014457</c:v>
                </c:pt>
                <c:pt idx="14">
                  <c:v>67.544943532014457</c:v>
                </c:pt>
                <c:pt idx="15">
                  <c:v>54.035954825611569</c:v>
                </c:pt>
                <c:pt idx="16">
                  <c:v>16.981605519999999</c:v>
                </c:pt>
                <c:pt idx="17">
                  <c:v>13.508988706402892</c:v>
                </c:pt>
                <c:pt idx="18">
                  <c:v>5.8538951061079194</c:v>
                </c:pt>
                <c:pt idx="19">
                  <c:v>4.9532958590143936</c:v>
                </c:pt>
                <c:pt idx="20">
                  <c:v>4.9532958590143936</c:v>
                </c:pt>
                <c:pt idx="21">
                  <c:v>4.5029962354676307</c:v>
                </c:pt>
                <c:pt idx="22">
                  <c:v>1.8011984941870522</c:v>
                </c:pt>
                <c:pt idx="23">
                  <c:v>1.3508988706402891</c:v>
                </c:pt>
                <c:pt idx="24" formatCode="General">
                  <c:v>0.25650997000000003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50407480"/>
        <c:axId val="450410224"/>
      </c:barChart>
      <c:catAx>
        <c:axId val="450407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50410224"/>
        <c:crosses val="autoZero"/>
        <c:auto val="1"/>
        <c:lblAlgn val="ctr"/>
        <c:lblOffset val="100"/>
        <c:noMultiLvlLbl val="0"/>
      </c:catAx>
      <c:valAx>
        <c:axId val="450410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5040748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N°2: Producción de Energía Eléctrica Nacional,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Resumen!$O$25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Resumen!$N$26:$N$29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Resumen!$O$26:$O$29</c:f>
              <c:numCache>
                <c:formatCode>#,##0</c:formatCode>
                <c:ptCount val="4"/>
                <c:pt idx="0">
                  <c:v>2891.8761474500011</c:v>
                </c:pt>
                <c:pt idx="1">
                  <c:v>1251.4234757376391</c:v>
                </c:pt>
                <c:pt idx="2">
                  <c:v>62.564696865000002</c:v>
                </c:pt>
                <c:pt idx="3">
                  <c:v>46.187362507500005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Resumen!$P$25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Resumen!$N$26:$N$29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Resumen!$P$26:$P$29</c:f>
              <c:numCache>
                <c:formatCode>#,##0</c:formatCode>
                <c:ptCount val="4"/>
                <c:pt idx="0">
                  <c:v>2944.8897886832674</c:v>
                </c:pt>
                <c:pt idx="1">
                  <c:v>1416.2393270493669</c:v>
                </c:pt>
                <c:pt idx="2">
                  <c:v>92.624653934999998</c:v>
                </c:pt>
                <c:pt idx="3">
                  <c:v>49.242465799999991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9150496"/>
        <c:axId val="729147872"/>
      </c:barChart>
      <c:catAx>
        <c:axId val="729150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29147872"/>
        <c:crosses val="autoZero"/>
        <c:auto val="1"/>
        <c:lblAlgn val="ctr"/>
        <c:lblOffset val="100"/>
        <c:noMultiLvlLbl val="0"/>
      </c:catAx>
      <c:valAx>
        <c:axId val="7291478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2915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i="0" baseline="0">
                <a:effectLst/>
              </a:rPr>
              <a:t>Gráfico N°3: Producción de Energía Eléctrica Nacional,</a:t>
            </a:r>
            <a:endParaRPr lang="es-PE" sz="800" b="1">
              <a:effectLst/>
            </a:endParaRPr>
          </a:p>
          <a:p>
            <a:pPr>
              <a:defRPr sz="800" b="1"/>
            </a:pPr>
            <a:r>
              <a:rPr lang="es-PE" sz="800" b="1" i="0" baseline="0">
                <a:effectLst/>
              </a:rPr>
              <a:t>según Interconexión </a:t>
            </a:r>
            <a:endParaRPr lang="es-PE" sz="8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Resumen!$N$42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7.995177543258461E-2"/>
                  <c:y val="6.89796924275376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7.5772933715047119E-2"/>
                  <c:y val="5.62306788448187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Resumen!$O$41:$P$41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Resumen!$O$42:$P$42</c:f>
              <c:numCache>
                <c:formatCode>#,##0</c:formatCode>
                <c:ptCount val="2"/>
                <c:pt idx="0">
                  <c:v>200.37832498013933</c:v>
                </c:pt>
                <c:pt idx="1">
                  <c:v>194.85590459927334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Resumen!$N$43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Resumen!$O$41:$P$41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Resumen!$O$43:$P$43</c:f>
              <c:numCache>
                <c:formatCode>#,##0</c:formatCode>
                <c:ptCount val="2"/>
                <c:pt idx="0">
                  <c:v>4051.673357579999</c:v>
                </c:pt>
                <c:pt idx="1">
                  <c:v>4308.1403308683612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6618576"/>
        <c:axId val="726621856"/>
        <c:axId val="668039632"/>
      </c:bar3DChart>
      <c:catAx>
        <c:axId val="72661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26621856"/>
        <c:crosses val="autoZero"/>
        <c:auto val="1"/>
        <c:lblAlgn val="ctr"/>
        <c:lblOffset val="100"/>
        <c:noMultiLvlLbl val="0"/>
      </c:catAx>
      <c:valAx>
        <c:axId val="72662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26618576"/>
        <c:crosses val="autoZero"/>
        <c:crossBetween val="between"/>
      </c:valAx>
      <c:serAx>
        <c:axId val="6680396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26621856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Resumen!$N$58:$O$58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Resumen!$P$57:$Q$57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Resumen!$P$58:$Q$58</c:f>
              <c:numCache>
                <c:formatCode>#,##0</c:formatCode>
                <c:ptCount val="2"/>
                <c:pt idx="0">
                  <c:v>2782.77039031</c:v>
                </c:pt>
                <c:pt idx="1">
                  <c:v>2741.0006861926577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Resumen!$N$59:$O$59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Resumen!$P$57:$Q$57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Resumen!$P$59:$Q$59</c:f>
              <c:numCache>
                <c:formatCode>#,##0</c:formatCode>
                <c:ptCount val="2"/>
                <c:pt idx="0">
                  <c:v>1241.0313837951387</c:v>
                </c:pt>
                <c:pt idx="1">
                  <c:v>1461.1885366449767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Resumen!$N$60:$O$60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Resumen!$P$57:$Q$57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Resumen!$P$60:$Q$60</c:f>
              <c:numCache>
                <c:formatCode>#,##0</c:formatCode>
                <c:ptCount val="2"/>
                <c:pt idx="0">
                  <c:v>109.10575713999999</c:v>
                </c:pt>
                <c:pt idx="1">
                  <c:v>146.36922356499997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Resumen!$N$61:$O$61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Resumen!$P$57:$Q$57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Resumen!$P$61:$Q$61</c:f>
              <c:numCache>
                <c:formatCode>#,##0</c:formatCode>
                <c:ptCount val="2"/>
                <c:pt idx="0">
                  <c:v>119.144151315</c:v>
                </c:pt>
                <c:pt idx="1">
                  <c:v>154.43778906499995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24846848"/>
        <c:axId val="824845208"/>
        <c:axId val="0"/>
      </c:bar3DChart>
      <c:catAx>
        <c:axId val="82484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24845208"/>
        <c:crosses val="autoZero"/>
        <c:auto val="1"/>
        <c:lblAlgn val="ctr"/>
        <c:lblOffset val="100"/>
        <c:noMultiLvlLbl val="0"/>
      </c:catAx>
      <c:valAx>
        <c:axId val="82484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24846848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TipoRecurso!$M$9:$M$15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TipoRecurso!$N$9:$N$15</c:f>
              <c:numCache>
                <c:formatCode>#,##0</c:formatCode>
                <c:ptCount val="7"/>
                <c:pt idx="0">
                  <c:v>2945.1139679780586</c:v>
                </c:pt>
                <c:pt idx="1">
                  <c:v>1221.3344522123641</c:v>
                </c:pt>
                <c:pt idx="2">
                  <c:v>154.84194089838334</c:v>
                </c:pt>
                <c:pt idx="3">
                  <c:v>39.393754199193559</c:v>
                </c:pt>
                <c:pt idx="4">
                  <c:v>92.624653934999955</c:v>
                </c:pt>
                <c:pt idx="5">
                  <c:v>49.242465799999998</c:v>
                </c:pt>
                <c:pt idx="6" formatCode="#,##0.0">
                  <c:v>0.44500000000000001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9612208"/>
        <c:axId val="449607504"/>
      </c:barChart>
      <c:catAx>
        <c:axId val="44961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9607504"/>
        <c:crosses val="autoZero"/>
        <c:auto val="1"/>
        <c:lblAlgn val="ctr"/>
        <c:lblOffset val="100"/>
        <c:noMultiLvlLbl val="0"/>
      </c:catAx>
      <c:valAx>
        <c:axId val="44960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961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TipoRecurso!$C$55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TipoRecurso!$D$54:$E$54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TipoRecurso!$D$55:$E$55</c:f>
              <c:numCache>
                <c:formatCode>#,##0</c:formatCode>
                <c:ptCount val="2"/>
                <c:pt idx="0">
                  <c:v>4116.4674772451381</c:v>
                </c:pt>
                <c:pt idx="1">
                  <c:v>4321.7353610888049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TipoRecurso!$C$56</c:f>
              <c:strCache>
                <c:ptCount val="1"/>
                <c:pt idx="0">
                  <c:v>No convencional (RER-NC)
(Solar, Eólico, Bagazo y Biogás)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508878770485655E-2"/>
                  <c:y val="-9.80505829896250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TipoRecurso!$D$54:$E$54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TipoRecurso!$D$56:$E$56</c:f>
              <c:numCache>
                <c:formatCode>#,##0</c:formatCode>
                <c:ptCount val="2"/>
                <c:pt idx="0">
                  <c:v>135.58420531499999</c:v>
                </c:pt>
                <c:pt idx="1">
                  <c:v>181.26087393419351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449607896"/>
        <c:axId val="449610248"/>
      </c:barChart>
      <c:lineChart>
        <c:grouping val="standard"/>
        <c:varyColors val="0"/>
        <c:ser>
          <c:idx val="2"/>
          <c:order val="2"/>
          <c:tx>
            <c:strRef>
              <c:f>TipoRecurso!$C$58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8573685678462793E-2"/>
                  <c:y val="-3.898547227301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0404307776036073E-3"/>
                  <c:y val="1.3047053381683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TipoRecurso!$D$58:$E$58</c:f>
              <c:numCache>
                <c:formatCode>0.0%</c:formatCode>
                <c:ptCount val="2"/>
                <c:pt idx="0">
                  <c:v>3.1886772654034501E-2</c:v>
                </c:pt>
                <c:pt idx="1">
                  <c:v>4.0253392291203581E-2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608288"/>
        <c:axId val="449609464"/>
      </c:lineChart>
      <c:catAx>
        <c:axId val="44960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9610248"/>
        <c:crosses val="autoZero"/>
        <c:auto val="1"/>
        <c:lblAlgn val="ctr"/>
        <c:lblOffset val="100"/>
        <c:noMultiLvlLbl val="1"/>
      </c:catAx>
      <c:valAx>
        <c:axId val="4496102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9607896"/>
        <c:crosses val="autoZero"/>
        <c:crossBetween val="between"/>
        <c:majorUnit val="1000"/>
      </c:valAx>
      <c:valAx>
        <c:axId val="449609464"/>
        <c:scaling>
          <c:orientation val="minMax"/>
          <c:max val="5.000000000000001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9608288"/>
        <c:crosses val="max"/>
        <c:crossBetween val="between"/>
      </c:valAx>
      <c:catAx>
        <c:axId val="449608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49609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2018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0.12202783240644369"/>
                  <c:y val="-0.190923411789292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4715120966659384"/>
                  <c:y val="-0.24413157573057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TipoRecurso!$M$27:$M$33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TipoRecurso!$N$27:$N$33</c:f>
              <c:numCache>
                <c:formatCode>#,##0</c:formatCode>
                <c:ptCount val="7"/>
                <c:pt idx="0">
                  <c:v>2891.8761474499993</c:v>
                </c:pt>
                <c:pt idx="1">
                  <c:v>1043.7345864474999</c:v>
                </c:pt>
                <c:pt idx="2">
                  <c:v>180.47744334763922</c:v>
                </c:pt>
                <c:pt idx="3" formatCode="#,##0.00">
                  <c:v>0.37930000000000003</c:v>
                </c:pt>
                <c:pt idx="4">
                  <c:v>26.832145942499999</c:v>
                </c:pt>
                <c:pt idx="5">
                  <c:v>62.666896864999998</c:v>
                </c:pt>
                <c:pt idx="6">
                  <c:v>46.187362507500005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2019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0.12202783240644369"/>
                  <c:y val="-0.190923411789292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9.7627267303406887E-2"/>
                  <c:y val="-0.24413147091317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619042933920393"/>
                  <c:y val="5.069113764263078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760489310689371"/>
                      <c:h val="0.131653762566764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TipoRecurso!$M$27:$M$33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TipoRecurso!$O$27:$O$33</c:f>
              <c:numCache>
                <c:formatCode>#,##0</c:formatCode>
                <c:ptCount val="7"/>
                <c:pt idx="0">
                  <c:v>2945.1139679780586</c:v>
                </c:pt>
                <c:pt idx="1">
                  <c:v>1221.3344522123641</c:v>
                </c:pt>
                <c:pt idx="2">
                  <c:v>154.84194089838334</c:v>
                </c:pt>
                <c:pt idx="3" formatCode="#,##0.00">
                  <c:v>0.44500000000000001</c:v>
                </c:pt>
                <c:pt idx="4">
                  <c:v>39.393754199193559</c:v>
                </c:pt>
                <c:pt idx="5">
                  <c:v>92.624653934999955</c:v>
                </c:pt>
                <c:pt idx="6">
                  <c:v>49.242465799999998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PorZona!$D$56:$G$56</c:f>
              <c:numCache>
                <c:formatCode>_ * #\ ##0_ ;_ * \-#\ ##0_ ;_ * "-"??_ ;_ @_ </c:formatCode>
                <c:ptCount val="4"/>
                <c:pt idx="0">
                  <c:v>50.200767532500002</c:v>
                </c:pt>
                <c:pt idx="1">
                  <c:v>141.35470985679683</c:v>
                </c:pt>
                <c:pt idx="2">
                  <c:v>0</c:v>
                </c:pt>
                <c:pt idx="3">
                  <c:v>106.21794952870252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129268</xdr:colOff>
      <xdr:row>6</xdr:row>
      <xdr:rowOff>70302</xdr:rowOff>
    </xdr:from>
    <xdr:to>
      <xdr:col>11</xdr:col>
      <xdr:colOff>512536</xdr:colOff>
      <xdr:row>17</xdr:row>
      <xdr:rowOff>131535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07DB495-9186-4321-B5CA-455038D546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119060</xdr:colOff>
      <xdr:row>21</xdr:row>
      <xdr:rowOff>71437</xdr:rowOff>
    </xdr:from>
    <xdr:to>
      <xdr:col>11</xdr:col>
      <xdr:colOff>515937</xdr:colOff>
      <xdr:row>33</xdr:row>
      <xdr:rowOff>47625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632C9E1-5CF6-4FD2-AEAF-D6AC0C96EB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111124</xdr:colOff>
      <xdr:row>36</xdr:row>
      <xdr:rowOff>87313</xdr:rowOff>
    </xdr:from>
    <xdr:to>
      <xdr:col>11</xdr:col>
      <xdr:colOff>531813</xdr:colOff>
      <xdr:row>48</xdr:row>
      <xdr:rowOff>119062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36EA30B-990E-4FB5-BC8A-34A9685AE9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31751</xdr:colOff>
      <xdr:row>64</xdr:row>
      <xdr:rowOff>45243</xdr:rowOff>
    </xdr:from>
    <xdr:to>
      <xdr:col>9</xdr:col>
      <xdr:colOff>555624</xdr:colOff>
      <xdr:row>81</xdr:row>
      <xdr:rowOff>89693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97FCD6D2-91DB-4B1E-A93D-AB979163E7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energético, al mes febrero 2019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2019 vs 2018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6D72B4A0-ACF6-4A02-AB49-7D914ABA0AC5}"/>
            </a:ext>
          </a:extLst>
        </xdr:cNvPr>
        <xdr:cNvGrpSpPr/>
      </xdr:nvGrpSpPr>
      <xdr:grpSpPr>
        <a:xfrm>
          <a:off x="709894" y="1201364"/>
          <a:ext cx="7084732" cy="236958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C0F1A1E5-D94A-44B3-B495-3710E288A208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2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2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185737</xdr:colOff>
      <xdr:row>61</xdr:row>
      <xdr:rowOff>14288</xdr:rowOff>
    </xdr:from>
    <xdr:to>
      <xdr:col>7</xdr:col>
      <xdr:colOff>744140</xdr:colOff>
      <xdr:row>70</xdr:row>
      <xdr:rowOff>35719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3FB48A2-BEDA-4F59-808A-98B632A7FC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0C9417C-E374-452A-9C3A-55DECE13E1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196452</xdr:colOff>
      <xdr:row>35</xdr:row>
      <xdr:rowOff>80962</xdr:rowOff>
    </xdr:from>
    <xdr:to>
      <xdr:col>9</xdr:col>
      <xdr:colOff>226219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CE64ABA-CB03-46F9-B9D2-A64AB1527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1</xdr:col>
      <xdr:colOff>38100</xdr:colOff>
      <xdr:row>18</xdr:row>
      <xdr:rowOff>39461</xdr:rowOff>
    </xdr:from>
    <xdr:to>
      <xdr:col>6</xdr:col>
      <xdr:colOff>74002</xdr:colOff>
      <xdr:row>51</xdr:row>
      <xdr:rowOff>59870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CF050816-9D44-4E6B-8468-B7C1BCBFF582}"/>
            </a:ext>
          </a:extLst>
        </xdr:cNvPr>
        <xdr:cNvGrpSpPr/>
      </xdr:nvGrpSpPr>
      <xdr:grpSpPr>
        <a:xfrm>
          <a:off x="403225" y="3254149"/>
          <a:ext cx="4488840" cy="5409971"/>
          <a:chOff x="395288" y="3289867"/>
          <a:chExt cx="4500745" cy="5628253"/>
        </a:xfrm>
      </xdr:grpSpPr>
      <xdr:pic>
        <xdr:nvPicPr>
          <xdr:cNvPr id="4111" name="9 Imagen">
            <a:extLst>
              <a:ext uri="{FF2B5EF4-FFF2-40B4-BE49-F238E27FC236}">
                <a16:creationId xmlns:a16="http://schemas.microsoft.com/office/drawing/2014/main" id="{00000000-0008-0000-0300-00000F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7623" y="3289867"/>
            <a:ext cx="4110719" cy="562825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aphicFrame macro="">
        <xdr:nvGraphicFramePr>
          <xdr:cNvPr id="4113" name="23 Gráfico">
            <a:extLst>
              <a:ext uri="{FF2B5EF4-FFF2-40B4-BE49-F238E27FC236}">
                <a16:creationId xmlns:a16="http://schemas.microsoft.com/office/drawing/2014/main" id="{00000000-0008-0000-0300-000011100000}"/>
              </a:ext>
            </a:extLst>
          </xdr:cNvPr>
          <xdr:cNvGraphicFramePr>
            <a:graphicFrameLocks/>
          </xdr:cNvGraphicFramePr>
        </xdr:nvGraphicFramePr>
        <xdr:xfrm>
          <a:off x="395288" y="4326731"/>
          <a:ext cx="1724025" cy="13549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114" name="24 Gráfico">
            <a:extLst>
              <a:ext uri="{FF2B5EF4-FFF2-40B4-BE49-F238E27FC236}">
                <a16:creationId xmlns:a16="http://schemas.microsoft.com/office/drawing/2014/main" id="{00000000-0008-0000-0300-000012100000}"/>
              </a:ext>
            </a:extLst>
          </xdr:cNvPr>
          <xdr:cNvGraphicFramePr>
            <a:graphicFrameLocks/>
          </xdr:cNvGraphicFramePr>
        </xdr:nvGraphicFramePr>
        <xdr:xfrm>
          <a:off x="1595438" y="5476875"/>
          <a:ext cx="2119312" cy="15954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4115" name="25 Gráfico">
            <a:extLst>
              <a:ext uri="{FF2B5EF4-FFF2-40B4-BE49-F238E27FC236}">
                <a16:creationId xmlns:a16="http://schemas.microsoft.com/office/drawing/2014/main" id="{00000000-0008-0000-0300-000013100000}"/>
              </a:ext>
            </a:extLst>
          </xdr:cNvPr>
          <xdr:cNvGraphicFramePr>
            <a:graphicFrameLocks/>
          </xdr:cNvGraphicFramePr>
        </xdr:nvGraphicFramePr>
        <xdr:xfrm>
          <a:off x="2964840" y="6731610"/>
          <a:ext cx="1931193" cy="163903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4116" name="26 Gráfico">
            <a:extLst>
              <a:ext uri="{FF2B5EF4-FFF2-40B4-BE49-F238E27FC236}">
                <a16:creationId xmlns:a16="http://schemas.microsoft.com/office/drawing/2014/main" id="{00000000-0008-0000-0300-000014100000}"/>
              </a:ext>
            </a:extLst>
          </xdr:cNvPr>
          <xdr:cNvGraphicFramePr>
            <a:graphicFrameLocks/>
          </xdr:cNvGraphicFramePr>
        </xdr:nvGraphicFramePr>
        <xdr:xfrm>
          <a:off x="1814513" y="3736181"/>
          <a:ext cx="2024062" cy="16263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  <xdr:twoCellAnchor editAs="oneCell">
    <xdr:from>
      <xdr:col>2</xdr:col>
      <xdr:colOff>247650</xdr:colOff>
      <xdr:row>45</xdr:row>
      <xdr:rowOff>105102</xdr:rowOff>
    </xdr:from>
    <xdr:to>
      <xdr:col>2</xdr:col>
      <xdr:colOff>1038225</xdr:colOff>
      <xdr:row>49</xdr:row>
      <xdr:rowOff>38099</xdr:rowOff>
    </xdr:to>
    <xdr:pic>
      <xdr:nvPicPr>
        <xdr:cNvPr id="4117" name="29 Imagen">
          <a:extLst>
            <a:ext uri="{FF2B5EF4-FFF2-40B4-BE49-F238E27FC236}">
              <a16:creationId xmlns:a16="http://schemas.microsoft.com/office/drawing/2014/main" id="{00000000-0008-0000-0300-00001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426" y="7817068"/>
          <a:ext cx="790575" cy="589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2F7321-55B4-48B4-8506-324406D6B1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C9E13106-18C0-4399-9294-B192750621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1" totalsRowShown="0" headerRowDxfId="14" dataDxfId="13">
  <tableColumns count="13">
    <tableColumn id="1" name="Recurso energético" dataDxfId="12"/>
    <tableColumn id="2" name="Ene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2"/>
  <sheetViews>
    <sheetView tabSelected="1" view="pageBreakPreview" zoomScale="170" zoomScaleNormal="140" zoomScaleSheetLayoutView="170" workbookViewId="0">
      <selection activeCell="B2" sqref="B2"/>
    </sheetView>
  </sheetViews>
  <sheetFormatPr baseColWidth="10" defaultColWidth="11.42578125" defaultRowHeight="12.75"/>
  <cols>
    <col min="1" max="1" width="5.28515625" customWidth="1"/>
    <col min="2" max="2" width="2.42578125" style="8" customWidth="1"/>
    <col min="3" max="3" width="16.7109375" style="9" customWidth="1"/>
    <col min="4" max="6" width="11.5703125" style="9" customWidth="1"/>
    <col min="7" max="7" width="6.42578125" style="9" customWidth="1"/>
    <col min="8" max="8" width="14.42578125" style="9" customWidth="1"/>
    <col min="9" max="9" width="15.140625" style="9" customWidth="1"/>
    <col min="10" max="10" width="11.28515625" style="9" customWidth="1"/>
    <col min="11" max="11" width="7.5703125" style="9" customWidth="1"/>
    <col min="12" max="12" width="11.140625" customWidth="1"/>
    <col min="14" max="14" width="14.5703125" customWidth="1"/>
    <col min="15" max="15" width="12.42578125" customWidth="1"/>
  </cols>
  <sheetData>
    <row r="2" spans="2:16" ht="15">
      <c r="B2" s="2" t="s">
        <v>113</v>
      </c>
      <c r="C2" s="3"/>
      <c r="D2" s="2"/>
      <c r="E2" s="2"/>
      <c r="F2" s="2"/>
      <c r="G2" s="2"/>
      <c r="H2" s="2"/>
      <c r="I2" s="2"/>
      <c r="J2" s="2"/>
      <c r="K2" s="2"/>
    </row>
    <row r="3" spans="2:16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6" ht="15">
      <c r="B4" s="4" t="s">
        <v>89</v>
      </c>
      <c r="C4" s="3"/>
      <c r="D4" s="4"/>
      <c r="E4" s="4"/>
      <c r="F4" s="4"/>
      <c r="G4" s="4"/>
      <c r="H4" s="4"/>
      <c r="I4" s="4"/>
      <c r="J4" s="4"/>
      <c r="K4" s="4"/>
    </row>
    <row r="5" spans="2:16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16">
      <c r="C6" s="10" t="s">
        <v>64</v>
      </c>
    </row>
    <row r="8" spans="2:16" s="1" customFormat="1">
      <c r="B8" s="8"/>
      <c r="C8" s="173"/>
      <c r="D8" s="173"/>
      <c r="E8" s="173"/>
      <c r="F8" s="173"/>
      <c r="G8" s="173"/>
      <c r="H8" s="9"/>
      <c r="I8" s="9"/>
      <c r="J8" s="9"/>
      <c r="K8" s="9"/>
    </row>
    <row r="9" spans="2:16" s="1" customFormat="1" ht="25.5">
      <c r="B9" s="8"/>
      <c r="C9" s="236" t="s">
        <v>65</v>
      </c>
      <c r="D9" s="237" t="s">
        <v>72</v>
      </c>
      <c r="E9" s="238" t="s">
        <v>73</v>
      </c>
      <c r="F9" s="239" t="s">
        <v>74</v>
      </c>
      <c r="G9" s="240" t="s">
        <v>75</v>
      </c>
      <c r="H9" s="9"/>
      <c r="I9" s="9"/>
      <c r="J9" s="9"/>
      <c r="K9" s="9"/>
    </row>
    <row r="10" spans="2:16" s="1" customFormat="1" ht="13.5" thickBot="1">
      <c r="B10" s="8"/>
      <c r="C10" s="241" t="s">
        <v>66</v>
      </c>
      <c r="D10" s="242"/>
      <c r="E10" s="243"/>
      <c r="F10" s="244"/>
      <c r="G10" s="245"/>
      <c r="H10" s="9"/>
      <c r="I10" s="9"/>
      <c r="J10" s="9"/>
      <c r="K10" s="9"/>
    </row>
    <row r="11" spans="2:16" s="1" customFormat="1" ht="13.5" thickTop="1">
      <c r="B11" s="8"/>
      <c r="C11" s="174"/>
      <c r="D11" s="175"/>
      <c r="E11" s="176"/>
      <c r="F11" s="177"/>
      <c r="G11" s="178"/>
      <c r="H11" s="9"/>
      <c r="I11" s="9"/>
      <c r="J11" s="9"/>
      <c r="K11" s="9"/>
      <c r="N11" s="294" t="s">
        <v>67</v>
      </c>
      <c r="O11" s="191" t="s">
        <v>41</v>
      </c>
      <c r="P11" s="192">
        <f>E12</f>
        <v>68.895842402654878</v>
      </c>
    </row>
    <row r="12" spans="2:16" s="1" customFormat="1">
      <c r="B12" s="8"/>
      <c r="C12" s="179" t="s">
        <v>69</v>
      </c>
      <c r="D12" s="180">
        <v>2875.9939462806124</v>
      </c>
      <c r="E12" s="181">
        <v>68.895842402654878</v>
      </c>
      <c r="F12" s="182">
        <f>SUM(D12:E12)</f>
        <v>2944.8897886832674</v>
      </c>
      <c r="G12" s="183">
        <f>(F12/F$16)</f>
        <v>0.65398451046616113</v>
      </c>
      <c r="H12" s="9"/>
      <c r="I12" s="9"/>
      <c r="J12" s="9"/>
      <c r="K12" s="9"/>
      <c r="N12" s="294"/>
      <c r="O12" s="191" t="s">
        <v>76</v>
      </c>
      <c r="P12" s="192">
        <f>E13</f>
        <v>133.73898819338885</v>
      </c>
    </row>
    <row r="13" spans="2:16" s="1" customFormat="1">
      <c r="B13" s="8"/>
      <c r="C13" s="179" t="s">
        <v>68</v>
      </c>
      <c r="D13" s="180">
        <v>1282.500338855978</v>
      </c>
      <c r="E13" s="181">
        <v>133.73898819338885</v>
      </c>
      <c r="F13" s="182">
        <f t="shared" ref="F13:F15" si="0">SUM(D13:E13)</f>
        <v>1416.2393270493669</v>
      </c>
      <c r="G13" s="183">
        <f>(F13/F$16)</f>
        <v>0.3145104399365084</v>
      </c>
      <c r="H13" s="9"/>
      <c r="I13" s="9"/>
      <c r="J13" s="9"/>
      <c r="K13" s="9"/>
      <c r="N13" s="294" t="s">
        <v>96</v>
      </c>
      <c r="O13" s="191" t="s">
        <v>41</v>
      </c>
      <c r="P13" s="192">
        <f>D12</f>
        <v>2875.9939462806124</v>
      </c>
    </row>
    <row r="14" spans="2:16" s="1" customFormat="1">
      <c r="B14" s="8"/>
      <c r="C14" s="179" t="s">
        <v>70</v>
      </c>
      <c r="D14" s="180">
        <v>92.624653934999998</v>
      </c>
      <c r="E14" s="184"/>
      <c r="F14" s="182">
        <f t="shared" si="0"/>
        <v>92.624653934999998</v>
      </c>
      <c r="G14" s="183">
        <f>(F14/F$16)</f>
        <v>2.0569560597329915E-2</v>
      </c>
      <c r="H14" s="9"/>
      <c r="I14" s="9"/>
      <c r="J14" s="9"/>
      <c r="K14" s="9"/>
      <c r="N14" s="294"/>
      <c r="O14" s="191" t="s">
        <v>76</v>
      </c>
      <c r="P14" s="192">
        <f>D13</f>
        <v>1282.500338855978</v>
      </c>
    </row>
    <row r="15" spans="2:16" s="1" customFormat="1" ht="13.5" thickBot="1">
      <c r="B15" s="8"/>
      <c r="C15" s="185" t="s">
        <v>5</v>
      </c>
      <c r="D15" s="186">
        <v>49.242465799999991</v>
      </c>
      <c r="E15" s="187"/>
      <c r="F15" s="188">
        <f t="shared" si="0"/>
        <v>49.242465799999991</v>
      </c>
      <c r="G15" s="189">
        <f>(F15/F$16)</f>
        <v>1.0935489000000503E-2</v>
      </c>
      <c r="H15" s="9"/>
      <c r="I15" s="9"/>
      <c r="J15" s="9"/>
      <c r="K15" s="9"/>
      <c r="N15" s="294"/>
      <c r="O15" s="191" t="s">
        <v>95</v>
      </c>
      <c r="P15" s="192">
        <f>SUM(D14:D15)</f>
        <v>141.86711973499999</v>
      </c>
    </row>
    <row r="16" spans="2:16" s="1" customFormat="1" ht="13.5" thickTop="1">
      <c r="B16" s="8"/>
      <c r="C16" s="246" t="s">
        <v>74</v>
      </c>
      <c r="D16" s="247">
        <f>SUM(D12:D15)</f>
        <v>4300.3614048715908</v>
      </c>
      <c r="E16" s="248">
        <f>SUM(E12:E15)</f>
        <v>202.63483059604374</v>
      </c>
      <c r="F16" s="249">
        <f>SUM(F12:F15)</f>
        <v>4502.9962354676345</v>
      </c>
      <c r="G16" s="250"/>
      <c r="H16" s="9"/>
      <c r="I16" s="9"/>
      <c r="J16" s="9"/>
      <c r="K16" s="9"/>
    </row>
    <row r="17" spans="2:16" s="1" customFormat="1">
      <c r="B17" s="8"/>
      <c r="C17" s="246"/>
      <c r="D17" s="251">
        <f>D16/F16</f>
        <v>0.95499999999999996</v>
      </c>
      <c r="E17" s="252">
        <f>E16/F16</f>
        <v>4.500000000000004E-2</v>
      </c>
      <c r="F17" s="253"/>
      <c r="G17" s="250"/>
      <c r="H17" s="9"/>
      <c r="I17" s="9"/>
      <c r="J17" s="9"/>
      <c r="K17" s="9"/>
    </row>
    <row r="18" spans="2:16" s="1" customFormat="1">
      <c r="B18" s="8"/>
      <c r="C18" s="174"/>
      <c r="D18" s="174"/>
      <c r="E18" s="174"/>
      <c r="F18" s="174"/>
      <c r="G18" s="174"/>
      <c r="H18" s="9"/>
      <c r="I18" s="9"/>
      <c r="J18" s="9"/>
      <c r="K18" s="9"/>
    </row>
    <row r="19" spans="2:16" s="1" customFormat="1">
      <c r="B19" s="8"/>
      <c r="H19" s="9"/>
      <c r="I19" s="9"/>
      <c r="J19" s="9"/>
      <c r="K19" s="9"/>
    </row>
    <row r="20" spans="2:16" s="1" customFormat="1">
      <c r="B20" s="8"/>
      <c r="C20" s="10" t="s">
        <v>80</v>
      </c>
      <c r="H20" s="9"/>
      <c r="I20" s="9"/>
      <c r="J20" s="9"/>
      <c r="K20" s="9"/>
    </row>
    <row r="21" spans="2:16" s="1" customFormat="1">
      <c r="B21" s="8"/>
      <c r="C21" s="10"/>
      <c r="H21" s="9"/>
      <c r="I21" s="9"/>
      <c r="J21" s="9"/>
      <c r="K21" s="9"/>
    </row>
    <row r="22" spans="2:16" s="1" customFormat="1" ht="13.5" thickBot="1">
      <c r="B22" s="8"/>
      <c r="C22" s="174"/>
      <c r="D22" s="174"/>
      <c r="E22" s="174"/>
      <c r="F22" s="174"/>
      <c r="G22" s="174"/>
      <c r="H22" s="9"/>
      <c r="I22" s="9"/>
      <c r="J22" s="9"/>
      <c r="K22" s="9"/>
    </row>
    <row r="23" spans="2:16" s="1" customFormat="1" ht="12.75" customHeight="1">
      <c r="B23" s="8"/>
      <c r="C23" s="194"/>
      <c r="D23" s="195"/>
      <c r="E23" s="299" t="s">
        <v>77</v>
      </c>
      <c r="F23" s="300"/>
      <c r="G23" s="196" t="s">
        <v>78</v>
      </c>
      <c r="H23" s="9"/>
      <c r="I23" s="9"/>
      <c r="J23" s="9"/>
      <c r="K23" s="9"/>
    </row>
    <row r="24" spans="2:16" s="1" customFormat="1" ht="12.75" customHeight="1">
      <c r="B24" s="8"/>
      <c r="C24" s="197" t="s">
        <v>79</v>
      </c>
      <c r="D24" s="198"/>
      <c r="E24" s="199">
        <v>2018</v>
      </c>
      <c r="F24" s="200">
        <v>2019</v>
      </c>
      <c r="G24" s="201"/>
      <c r="H24" s="9"/>
      <c r="I24" s="9"/>
      <c r="J24" s="9"/>
      <c r="K24" s="9"/>
    </row>
    <row r="25" spans="2:16" s="1" customFormat="1">
      <c r="B25" s="8"/>
      <c r="C25" s="290" t="s">
        <v>71</v>
      </c>
      <c r="D25" s="291"/>
      <c r="E25" s="254">
        <f>SUM(E26:E29)</f>
        <v>4049.0241875800007</v>
      </c>
      <c r="F25" s="255">
        <f>SUM(F26:F29)</f>
        <v>4300.3614048715908</v>
      </c>
      <c r="G25" s="256">
        <f>((F25/E25)-1)</f>
        <v>6.207352824973067E-2</v>
      </c>
      <c r="H25" s="9"/>
      <c r="I25" s="9"/>
      <c r="J25" s="9"/>
      <c r="K25" s="9"/>
      <c r="N25" s="191"/>
      <c r="O25" s="191">
        <v>2018</v>
      </c>
      <c r="P25" s="191">
        <v>2019</v>
      </c>
    </row>
    <row r="26" spans="2:16" s="1" customFormat="1">
      <c r="B26" s="8"/>
      <c r="C26" s="202" t="s">
        <v>69</v>
      </c>
      <c r="D26" s="174"/>
      <c r="E26" s="203">
        <v>2823.9115584500009</v>
      </c>
      <c r="F26" s="204">
        <v>2875.9939462806124</v>
      </c>
      <c r="G26" s="205">
        <f t="shared" ref="G26:G33" si="1">((F26/E26)-1)</f>
        <v>1.8443349500364192E-2</v>
      </c>
      <c r="H26" s="9"/>
      <c r="I26" s="9"/>
      <c r="J26" s="9"/>
      <c r="K26" s="9"/>
      <c r="N26" s="191" t="s">
        <v>69</v>
      </c>
      <c r="O26" s="192">
        <f>SUM(E26,E31)</f>
        <v>2891.8761474500011</v>
      </c>
      <c r="P26" s="192">
        <f>SUM(F26,F31)</f>
        <v>2944.8897886832674</v>
      </c>
    </row>
    <row r="27" spans="2:16" s="1" customFormat="1">
      <c r="B27" s="8"/>
      <c r="C27" s="202" t="s">
        <v>68</v>
      </c>
      <c r="D27" s="174"/>
      <c r="E27" s="203">
        <v>1116.3605697574999</v>
      </c>
      <c r="F27" s="204">
        <v>1282.500338855978</v>
      </c>
      <c r="G27" s="205">
        <f t="shared" si="1"/>
        <v>0.14882267754634837</v>
      </c>
      <c r="H27" s="9"/>
      <c r="I27" s="9"/>
      <c r="J27" s="9"/>
      <c r="K27" s="9"/>
      <c r="N27" s="191" t="s">
        <v>68</v>
      </c>
      <c r="O27" s="192">
        <f>SUM(E27,E32)</f>
        <v>1251.4234757376391</v>
      </c>
      <c r="P27" s="192">
        <f>SUM(F27,F32)</f>
        <v>1416.2393270493669</v>
      </c>
    </row>
    <row r="28" spans="2:16" s="1" customFormat="1">
      <c r="B28" s="8"/>
      <c r="C28" s="202" t="s">
        <v>70</v>
      </c>
      <c r="D28" s="174"/>
      <c r="E28" s="203">
        <v>62.564696865000002</v>
      </c>
      <c r="F28" s="204">
        <v>92.624653934999998</v>
      </c>
      <c r="G28" s="205">
        <f t="shared" si="1"/>
        <v>0.48046196299587862</v>
      </c>
      <c r="H28" s="9"/>
      <c r="I28" s="9"/>
      <c r="J28" s="9"/>
      <c r="K28" s="9"/>
      <c r="N28" s="191" t="s">
        <v>70</v>
      </c>
      <c r="O28" s="192">
        <v>62.564696865000002</v>
      </c>
      <c r="P28" s="192">
        <v>92.624653934999998</v>
      </c>
    </row>
    <row r="29" spans="2:16" s="1" customFormat="1">
      <c r="B29" s="8"/>
      <c r="C29" s="202" t="s">
        <v>5</v>
      </c>
      <c r="D29" s="174"/>
      <c r="E29" s="203">
        <v>46.187362507500005</v>
      </c>
      <c r="F29" s="204">
        <v>49.242465799999991</v>
      </c>
      <c r="G29" s="205">
        <f t="shared" si="1"/>
        <v>6.6145870355855285E-2</v>
      </c>
      <c r="H29" s="9"/>
      <c r="I29" s="9"/>
      <c r="J29" s="9"/>
      <c r="K29" s="9"/>
      <c r="N29" s="191" t="s">
        <v>5</v>
      </c>
      <c r="O29" s="192">
        <v>46.187362507500005</v>
      </c>
      <c r="P29" s="192">
        <v>49.242465799999991</v>
      </c>
    </row>
    <row r="30" spans="2:16" s="1" customFormat="1">
      <c r="B30" s="8"/>
      <c r="C30" s="290" t="s">
        <v>67</v>
      </c>
      <c r="D30" s="291"/>
      <c r="E30" s="257">
        <f>SUM(E31:E32)</f>
        <v>203.02749498013924</v>
      </c>
      <c r="F30" s="258">
        <f>SUM(F31:F32)</f>
        <v>202.63483059604374</v>
      </c>
      <c r="G30" s="256">
        <f t="shared" si="1"/>
        <v>-1.9340453574226979E-3</v>
      </c>
      <c r="H30" s="9"/>
      <c r="I30" s="9"/>
      <c r="J30" s="9"/>
      <c r="K30" s="9"/>
      <c r="N30" s="191"/>
      <c r="O30" s="191"/>
      <c r="P30" s="191"/>
    </row>
    <row r="31" spans="2:16" s="1" customFormat="1">
      <c r="B31" s="8"/>
      <c r="C31" s="202" t="s">
        <v>69</v>
      </c>
      <c r="D31" s="174"/>
      <c r="E31" s="203">
        <v>67.964589000000004</v>
      </c>
      <c r="F31" s="204">
        <v>68.895842402654878</v>
      </c>
      <c r="G31" s="205">
        <f t="shared" si="1"/>
        <v>1.370203831667216E-2</v>
      </c>
      <c r="H31" s="9"/>
      <c r="I31" s="9"/>
      <c r="J31" s="9"/>
      <c r="K31" s="9"/>
    </row>
    <row r="32" spans="2:16" s="1" customFormat="1" ht="13.5" thickBot="1">
      <c r="B32" s="8"/>
      <c r="C32" s="206" t="s">
        <v>68</v>
      </c>
      <c r="D32" s="174"/>
      <c r="E32" s="207">
        <v>135.06290598013922</v>
      </c>
      <c r="F32" s="208">
        <v>133.73898819338885</v>
      </c>
      <c r="G32" s="209">
        <f t="shared" si="1"/>
        <v>-9.8022308726649632E-3</v>
      </c>
      <c r="H32" s="9"/>
      <c r="I32" s="9"/>
      <c r="J32" s="9"/>
      <c r="K32" s="9"/>
    </row>
    <row r="33" spans="2:16" s="1" customFormat="1" ht="14.25" thickTop="1" thickBot="1">
      <c r="B33" s="8"/>
      <c r="C33" s="292" t="s">
        <v>74</v>
      </c>
      <c r="D33" s="293"/>
      <c r="E33" s="259">
        <f>SUM(E25,E30)</f>
        <v>4252.0516825601399</v>
      </c>
      <c r="F33" s="260">
        <f>SUM(F25,F30)</f>
        <v>4502.9962354676345</v>
      </c>
      <c r="G33" s="261">
        <f t="shared" si="1"/>
        <v>5.9017286628181953E-2</v>
      </c>
      <c r="H33" s="9"/>
      <c r="I33" s="9"/>
      <c r="J33" s="9"/>
      <c r="K33" s="9"/>
    </row>
    <row r="34" spans="2:16" s="1" customFormat="1">
      <c r="B34" s="8"/>
      <c r="C34" s="190"/>
      <c r="D34" s="210"/>
      <c r="E34" s="210"/>
      <c r="F34" s="211"/>
      <c r="G34" s="173"/>
      <c r="H34" s="9"/>
      <c r="I34" s="9"/>
      <c r="J34" s="9"/>
      <c r="K34" s="9"/>
    </row>
    <row r="35" spans="2:16" s="1" customFormat="1">
      <c r="B35" s="8"/>
      <c r="C35" s="97"/>
      <c r="D35" s="98"/>
      <c r="E35" s="98"/>
      <c r="F35" s="99"/>
      <c r="G35" s="9"/>
      <c r="H35" s="9"/>
      <c r="I35" s="9"/>
      <c r="J35" s="9"/>
      <c r="K35" s="9"/>
    </row>
    <row r="36" spans="2:16" s="1" customFormat="1">
      <c r="B36" s="8"/>
      <c r="C36" s="10" t="s">
        <v>87</v>
      </c>
      <c r="H36" s="9"/>
      <c r="I36" s="9"/>
      <c r="J36" s="9"/>
      <c r="K36" s="9"/>
    </row>
    <row r="37" spans="2:16" s="1" customFormat="1">
      <c r="B37" s="8"/>
      <c r="C37" s="10"/>
      <c r="H37" s="9"/>
      <c r="I37" s="9"/>
      <c r="J37" s="9"/>
      <c r="K37" s="9"/>
    </row>
    <row r="38" spans="2:16" s="1" customFormat="1" ht="13.5" thickBot="1">
      <c r="B38" s="8"/>
      <c r="C38" s="10"/>
      <c r="H38" s="9"/>
      <c r="I38" s="9"/>
      <c r="J38" s="9"/>
      <c r="K38" s="9"/>
    </row>
    <row r="39" spans="2:16" s="1" customFormat="1" ht="12.75" customHeight="1">
      <c r="B39" s="8"/>
      <c r="C39" s="96"/>
      <c r="D39" s="115"/>
      <c r="E39" s="288" t="s">
        <v>77</v>
      </c>
      <c r="F39" s="289"/>
      <c r="G39" s="110" t="s">
        <v>78</v>
      </c>
      <c r="H39" s="9"/>
      <c r="I39" s="9"/>
      <c r="J39" s="9"/>
      <c r="K39" s="9"/>
    </row>
    <row r="40" spans="2:16" s="1" customFormat="1" ht="12.75" customHeight="1">
      <c r="B40" s="8"/>
      <c r="C40" s="113" t="s">
        <v>79</v>
      </c>
      <c r="D40" s="114"/>
      <c r="E40" s="102">
        <v>2018</v>
      </c>
      <c r="F40" s="103">
        <v>2019</v>
      </c>
      <c r="G40" s="111"/>
      <c r="H40" s="9"/>
      <c r="I40" s="9"/>
      <c r="J40" s="9"/>
      <c r="K40" s="9"/>
      <c r="N40" s="191"/>
      <c r="O40" s="191"/>
      <c r="P40" s="191"/>
    </row>
    <row r="41" spans="2:16" s="1" customFormat="1">
      <c r="B41" s="8"/>
      <c r="C41" s="290" t="s">
        <v>71</v>
      </c>
      <c r="D41" s="291"/>
      <c r="E41" s="254">
        <f>SUM(E42:E44)</f>
        <v>4049.0241875799993</v>
      </c>
      <c r="F41" s="255">
        <f>SUM(F42:F44)</f>
        <v>4300.3614048715908</v>
      </c>
      <c r="G41" s="256">
        <f>((F41/E41)-1)</f>
        <v>6.2073528249731114E-2</v>
      </c>
      <c r="H41" s="9"/>
      <c r="I41" s="9"/>
      <c r="J41" s="9"/>
      <c r="K41" s="9"/>
      <c r="N41" s="191"/>
      <c r="O41" s="191">
        <v>2018</v>
      </c>
      <c r="P41" s="191">
        <v>2019</v>
      </c>
    </row>
    <row r="42" spans="2:16" s="1" customFormat="1">
      <c r="B42" s="8"/>
      <c r="C42" s="285" t="s">
        <v>0</v>
      </c>
      <c r="D42" s="114" t="s">
        <v>120</v>
      </c>
      <c r="E42" s="104">
        <v>3919.5414941874992</v>
      </c>
      <c r="F42" s="105">
        <v>4140.2414988375003</v>
      </c>
      <c r="G42" s="117">
        <f t="shared" ref="G42:G48" si="2">((F42/E42)-1)</f>
        <v>5.6307607656989722E-2</v>
      </c>
      <c r="H42" s="9"/>
      <c r="I42" s="98"/>
      <c r="J42" s="9"/>
      <c r="K42" s="9"/>
      <c r="N42" s="191" t="s">
        <v>81</v>
      </c>
      <c r="O42" s="192">
        <f>SUM(E44,E47)</f>
        <v>200.37832498013933</v>
      </c>
      <c r="P42" s="192">
        <f>SUM(F44,F47)</f>
        <v>194.85590459927334</v>
      </c>
    </row>
    <row r="43" spans="2:16" s="1" customFormat="1">
      <c r="B43" s="8"/>
      <c r="C43" s="285"/>
      <c r="D43" s="114" t="s">
        <v>82</v>
      </c>
      <c r="E43" s="104">
        <v>87.087366392499987</v>
      </c>
      <c r="F43" s="105">
        <v>119.26647268781038</v>
      </c>
      <c r="G43" s="119">
        <f t="shared" si="2"/>
        <v>0.36950372514745911</v>
      </c>
      <c r="H43" s="9"/>
      <c r="I43" s="9"/>
      <c r="J43" s="9"/>
      <c r="K43" s="9"/>
      <c r="N43" s="191" t="s">
        <v>0</v>
      </c>
      <c r="O43" s="192">
        <f>SUM(E42:E43,E46)</f>
        <v>4051.673357579999</v>
      </c>
      <c r="P43" s="192">
        <f>SUM(F42:F43,F46)</f>
        <v>4308.1403308683612</v>
      </c>
    </row>
    <row r="44" spans="2:16" s="1" customFormat="1">
      <c r="B44" s="8"/>
      <c r="C44" s="286" t="s">
        <v>81</v>
      </c>
      <c r="D44" s="287"/>
      <c r="E44" s="104">
        <v>42.395327000000002</v>
      </c>
      <c r="F44" s="105">
        <v>40.853433346280113</v>
      </c>
      <c r="G44" s="100">
        <f t="shared" si="2"/>
        <v>-3.6369424717962118E-2</v>
      </c>
      <c r="H44" s="9"/>
      <c r="I44" s="9"/>
      <c r="J44" s="9"/>
      <c r="K44" s="9"/>
      <c r="N44" s="191"/>
      <c r="O44" s="191"/>
      <c r="P44" s="191"/>
    </row>
    <row r="45" spans="2:16" s="1" customFormat="1">
      <c r="B45" s="8"/>
      <c r="C45" s="290" t="s">
        <v>67</v>
      </c>
      <c r="D45" s="291"/>
      <c r="E45" s="257">
        <f>SUM(E46:E47)</f>
        <v>203.02749498013929</v>
      </c>
      <c r="F45" s="258">
        <f>SUM(F46:F47)</f>
        <v>202.63483059604374</v>
      </c>
      <c r="G45" s="256">
        <f t="shared" si="2"/>
        <v>-1.9340453574229199E-3</v>
      </c>
      <c r="H45" s="9"/>
      <c r="I45" s="9"/>
      <c r="J45" s="9"/>
      <c r="K45" s="9"/>
    </row>
    <row r="46" spans="2:16" s="1" customFormat="1">
      <c r="B46" s="8"/>
      <c r="C46" s="112" t="s">
        <v>0</v>
      </c>
      <c r="D46" s="114" t="s">
        <v>82</v>
      </c>
      <c r="E46" s="104">
        <v>45.044496999999986</v>
      </c>
      <c r="F46" s="105">
        <v>48.632359343050496</v>
      </c>
      <c r="G46" s="100">
        <f t="shared" si="2"/>
        <v>7.9651513103820681E-2</v>
      </c>
      <c r="H46" s="9"/>
      <c r="I46" s="116"/>
      <c r="J46" s="9"/>
      <c r="K46" s="9"/>
    </row>
    <row r="47" spans="2:16" s="1" customFormat="1" ht="13.5" thickBot="1">
      <c r="B47" s="8"/>
      <c r="C47" s="297" t="s">
        <v>81</v>
      </c>
      <c r="D47" s="298"/>
      <c r="E47" s="106">
        <v>157.98299798013932</v>
      </c>
      <c r="F47" s="107">
        <v>154.00247125299325</v>
      </c>
      <c r="G47" s="101">
        <f t="shared" si="2"/>
        <v>-2.5195918409185225E-2</v>
      </c>
      <c r="H47" s="9"/>
      <c r="I47" s="116"/>
      <c r="J47" s="9"/>
      <c r="K47" s="9"/>
    </row>
    <row r="48" spans="2:16" s="1" customFormat="1" ht="14.25" thickTop="1" thickBot="1">
      <c r="B48" s="8"/>
      <c r="C48" s="292" t="s">
        <v>74</v>
      </c>
      <c r="D48" s="293"/>
      <c r="E48" s="259">
        <f>SUM(E41,E45)</f>
        <v>4252.0516825601389</v>
      </c>
      <c r="F48" s="260">
        <f>SUM(F41,F45)</f>
        <v>4502.9962354676345</v>
      </c>
      <c r="G48" s="261">
        <f t="shared" si="2"/>
        <v>5.9017286628182175E-2</v>
      </c>
      <c r="H48" s="9"/>
      <c r="I48" s="9"/>
      <c r="J48" s="9"/>
      <c r="K48" s="9"/>
    </row>
    <row r="49" spans="2:19" s="1" customFormat="1">
      <c r="B49" s="8"/>
      <c r="C49" s="284" t="s">
        <v>121</v>
      </c>
      <c r="D49" s="97"/>
      <c r="E49" s="98"/>
      <c r="F49" s="98"/>
      <c r="G49" s="120"/>
      <c r="H49" s="9"/>
      <c r="I49" s="9"/>
      <c r="J49" s="9"/>
      <c r="K49" s="9"/>
    </row>
    <row r="50" spans="2:19" s="1" customFormat="1">
      <c r="B50" s="8"/>
      <c r="C50" s="97"/>
      <c r="D50" s="97"/>
      <c r="E50" s="98"/>
      <c r="F50" s="98"/>
      <c r="G50" s="120"/>
      <c r="H50" s="9"/>
      <c r="I50" s="9"/>
      <c r="J50" s="9"/>
      <c r="K50" s="9"/>
    </row>
    <row r="51" spans="2:19" s="1" customFormat="1">
      <c r="B51" s="8"/>
      <c r="C51" s="10" t="s">
        <v>88</v>
      </c>
      <c r="H51" s="9"/>
      <c r="I51" s="9"/>
      <c r="J51" s="9"/>
      <c r="K51" s="9"/>
    </row>
    <row r="52" spans="2:19" s="1" customFormat="1">
      <c r="B52" s="8"/>
      <c r="C52" s="10"/>
      <c r="H52" s="9"/>
      <c r="I52" s="9"/>
      <c r="J52" s="9"/>
      <c r="K52" s="9"/>
    </row>
    <row r="53" spans="2:19" s="1" customFormat="1" ht="13.5" thickBot="1">
      <c r="B53" s="8"/>
      <c r="C53" s="10"/>
      <c r="H53" s="9"/>
      <c r="I53" s="9"/>
      <c r="J53" s="9"/>
      <c r="K53" s="9"/>
    </row>
    <row r="54" spans="2:19" s="1" customFormat="1" ht="12.75" customHeight="1">
      <c r="B54" s="8"/>
      <c r="C54" s="96"/>
      <c r="D54" s="115"/>
      <c r="E54" s="288" t="s">
        <v>77</v>
      </c>
      <c r="F54" s="289"/>
      <c r="G54" s="110" t="s">
        <v>78</v>
      </c>
      <c r="H54" s="9"/>
      <c r="I54" s="9"/>
      <c r="J54" s="9"/>
      <c r="K54" s="9"/>
    </row>
    <row r="55" spans="2:19" s="1" customFormat="1" ht="12.75" customHeight="1">
      <c r="B55" s="8"/>
      <c r="C55" s="113" t="s">
        <v>79</v>
      </c>
      <c r="D55" s="114"/>
      <c r="E55" s="102">
        <v>2018</v>
      </c>
      <c r="F55" s="103">
        <v>2019</v>
      </c>
      <c r="G55" s="111"/>
      <c r="H55" s="9"/>
      <c r="I55" s="9"/>
      <c r="J55" s="9"/>
      <c r="K55" s="9"/>
    </row>
    <row r="56" spans="2:19" s="1" customFormat="1">
      <c r="B56" s="8"/>
      <c r="C56" s="290" t="s">
        <v>71</v>
      </c>
      <c r="D56" s="291"/>
      <c r="E56" s="254">
        <f>SUM(E57:E60)</f>
        <v>4049.0241875799993</v>
      </c>
      <c r="F56" s="255">
        <f>SUM(F57:F60)</f>
        <v>4300.3614048715899</v>
      </c>
      <c r="G56" s="256">
        <f>((F56/E56)-1)</f>
        <v>6.2073528249730892E-2</v>
      </c>
      <c r="H56" s="9"/>
      <c r="I56" s="9"/>
      <c r="J56" s="9"/>
      <c r="K56" s="9"/>
    </row>
    <row r="57" spans="2:19" s="1" customFormat="1" ht="25.5">
      <c r="B57" s="8"/>
      <c r="C57" s="285" t="s">
        <v>83</v>
      </c>
      <c r="D57" s="121" t="s">
        <v>84</v>
      </c>
      <c r="E57" s="122">
        <v>119.144151315</v>
      </c>
      <c r="F57" s="123">
        <v>154.43778906499995</v>
      </c>
      <c r="G57" s="124">
        <f t="shared" ref="G57:G64" si="3">((F57/E57)-1)</f>
        <v>0.29622635572507994</v>
      </c>
      <c r="H57" s="9"/>
      <c r="I57" s="9"/>
      <c r="J57" s="9"/>
      <c r="K57" s="9"/>
      <c r="N57" s="191"/>
      <c r="O57" s="191"/>
      <c r="P57" s="191">
        <v>2018</v>
      </c>
      <c r="Q57" s="191">
        <v>2019</v>
      </c>
      <c r="R57" s="191"/>
      <c r="S57" s="191"/>
    </row>
    <row r="58" spans="2:19" s="1" customFormat="1">
      <c r="B58" s="8"/>
      <c r="C58" s="285"/>
      <c r="D58" s="114" t="s">
        <v>41</v>
      </c>
      <c r="E58" s="104">
        <v>109.10575713999999</v>
      </c>
      <c r="F58" s="105">
        <v>146.36922356499997</v>
      </c>
      <c r="G58" s="119">
        <f t="shared" si="3"/>
        <v>0.34153529017891371</v>
      </c>
      <c r="H58" s="9"/>
      <c r="I58" s="9"/>
      <c r="J58" s="9"/>
      <c r="K58" s="9"/>
      <c r="N58" s="294" t="s">
        <v>85</v>
      </c>
      <c r="O58" s="191" t="s">
        <v>69</v>
      </c>
      <c r="P58" s="192">
        <f>SUM(E60,E63)</f>
        <v>2782.77039031</v>
      </c>
      <c r="Q58" s="192">
        <f>SUM(F60,F63)</f>
        <v>2741.0006861926577</v>
      </c>
      <c r="R58" s="193">
        <f t="shared" ref="R58:R60" si="4">P58/P$63</f>
        <v>0.65445356690361489</v>
      </c>
      <c r="S58" s="193">
        <f t="shared" ref="S58:S60" si="5">Q58/Q$63</f>
        <v>0.60870596883987971</v>
      </c>
    </row>
    <row r="59" spans="2:19" s="1" customFormat="1">
      <c r="B59" s="8"/>
      <c r="C59" s="285" t="s">
        <v>85</v>
      </c>
      <c r="D59" s="121" t="s">
        <v>86</v>
      </c>
      <c r="E59" s="104">
        <v>1105.9684778149995</v>
      </c>
      <c r="F59" s="105">
        <v>1327.4495484515878</v>
      </c>
      <c r="G59" s="119">
        <f t="shared" si="3"/>
        <v>0.20025984020282039</v>
      </c>
      <c r="H59" s="9"/>
      <c r="I59" s="98"/>
      <c r="J59" s="9"/>
      <c r="K59" s="9"/>
      <c r="N59" s="294"/>
      <c r="O59" s="191" t="s">
        <v>68</v>
      </c>
      <c r="P59" s="192">
        <f>SUM(E59,E62)</f>
        <v>1241.0313837951387</v>
      </c>
      <c r="Q59" s="192">
        <f>SUM(F59,F62)</f>
        <v>1461.1885366449767</v>
      </c>
      <c r="R59" s="193">
        <f t="shared" si="4"/>
        <v>0.29186648621540739</v>
      </c>
      <c r="S59" s="193">
        <f t="shared" si="5"/>
        <v>0.32449250681934733</v>
      </c>
    </row>
    <row r="60" spans="2:19" s="1" customFormat="1">
      <c r="B60" s="8"/>
      <c r="C60" s="285"/>
      <c r="D60" s="114" t="s">
        <v>41</v>
      </c>
      <c r="E60" s="104">
        <v>2714.8058013099999</v>
      </c>
      <c r="F60" s="105">
        <v>2672.1048437900026</v>
      </c>
      <c r="G60" s="100">
        <f t="shared" si="3"/>
        <v>-1.5728917884068272E-2</v>
      </c>
      <c r="H60" s="9"/>
      <c r="I60" s="98"/>
      <c r="J60" s="9"/>
      <c r="K60" s="9"/>
      <c r="N60" s="294" t="s">
        <v>83</v>
      </c>
      <c r="O60" s="191" t="s">
        <v>69</v>
      </c>
      <c r="P60" s="192">
        <f>E58</f>
        <v>109.10575713999999</v>
      </c>
      <c r="Q60" s="192">
        <f>F58</f>
        <v>146.36922356499997</v>
      </c>
      <c r="R60" s="193">
        <f t="shared" si="4"/>
        <v>2.5659555735763766E-2</v>
      </c>
      <c r="S60" s="193">
        <f t="shared" si="5"/>
        <v>3.2504851416958733E-2</v>
      </c>
    </row>
    <row r="61" spans="2:19" s="1" customFormat="1">
      <c r="B61" s="8"/>
      <c r="C61" s="290" t="s">
        <v>67</v>
      </c>
      <c r="D61" s="291"/>
      <c r="E61" s="257">
        <f>SUM(E62:E63)</f>
        <v>203.02749498013924</v>
      </c>
      <c r="F61" s="258">
        <f>SUM(F62:F63)</f>
        <v>202.63483059604374</v>
      </c>
      <c r="G61" s="256">
        <f t="shared" si="3"/>
        <v>-1.9340453574226979E-3</v>
      </c>
      <c r="H61" s="9"/>
      <c r="I61" s="9"/>
      <c r="J61" s="9"/>
      <c r="K61" s="9"/>
      <c r="N61" s="294"/>
      <c r="O61" s="191" t="s">
        <v>97</v>
      </c>
      <c r="P61" s="192">
        <f>E57</f>
        <v>119.144151315</v>
      </c>
      <c r="Q61" s="192">
        <f>F57</f>
        <v>154.43778906499995</v>
      </c>
      <c r="R61" s="193">
        <f>P61/P$63</f>
        <v>2.8020391145213906E-2</v>
      </c>
      <c r="S61" s="193">
        <f>Q61/Q$63</f>
        <v>3.4296672923814171E-2</v>
      </c>
    </row>
    <row r="62" spans="2:19" s="1" customFormat="1">
      <c r="B62" s="8"/>
      <c r="C62" s="285" t="s">
        <v>85</v>
      </c>
      <c r="D62" s="121" t="s">
        <v>86</v>
      </c>
      <c r="E62" s="104">
        <v>135.06290598013922</v>
      </c>
      <c r="F62" s="105">
        <v>133.73898819338885</v>
      </c>
      <c r="G62" s="100">
        <f t="shared" si="3"/>
        <v>-9.8022308726649632E-3</v>
      </c>
      <c r="H62" s="9"/>
      <c r="I62" s="9"/>
      <c r="J62" s="9"/>
      <c r="K62" s="9"/>
      <c r="N62" s="191"/>
      <c r="O62" s="191"/>
      <c r="P62" s="191"/>
      <c r="Q62" s="191"/>
      <c r="R62" s="191"/>
      <c r="S62" s="191"/>
    </row>
    <row r="63" spans="2:19" s="1" customFormat="1" ht="13.5" thickBot="1">
      <c r="B63" s="8"/>
      <c r="C63" s="285"/>
      <c r="D63" s="114" t="s">
        <v>41</v>
      </c>
      <c r="E63" s="106">
        <v>67.964589000000004</v>
      </c>
      <c r="F63" s="107">
        <v>68.895842402654878</v>
      </c>
      <c r="G63" s="101">
        <f t="shared" si="3"/>
        <v>1.370203831667216E-2</v>
      </c>
      <c r="H63" s="9"/>
      <c r="I63" s="9"/>
      <c r="J63" s="9"/>
      <c r="K63" s="9"/>
      <c r="N63" s="191"/>
      <c r="O63" s="191"/>
      <c r="P63" s="192">
        <f>SUM(P58:P61)</f>
        <v>4252.0516825601389</v>
      </c>
      <c r="Q63" s="192">
        <f>SUM(Q58:Q61)</f>
        <v>4502.9962354676345</v>
      </c>
      <c r="R63" s="191"/>
      <c r="S63" s="191"/>
    </row>
    <row r="64" spans="2:19" s="1" customFormat="1" ht="14.25" thickTop="1" thickBot="1">
      <c r="B64" s="8"/>
      <c r="C64" s="295" t="s">
        <v>74</v>
      </c>
      <c r="D64" s="296"/>
      <c r="E64" s="108">
        <f>SUM(E56,E61)</f>
        <v>4252.0516825601389</v>
      </c>
      <c r="F64" s="109">
        <f>SUM(F56,F61)</f>
        <v>4502.9962354676336</v>
      </c>
      <c r="G64" s="118">
        <f t="shared" si="3"/>
        <v>5.9017286628181953E-2</v>
      </c>
      <c r="H64" s="9"/>
      <c r="I64" s="9"/>
      <c r="J64" s="9"/>
      <c r="K64" s="9"/>
      <c r="N64" s="191"/>
      <c r="O64" s="191"/>
      <c r="P64" s="191"/>
      <c r="Q64" s="191"/>
      <c r="R64" s="191"/>
      <c r="S64" s="191"/>
    </row>
    <row r="65" spans="2:11" s="1" customFormat="1">
      <c r="B65" s="8"/>
      <c r="C65" s="10"/>
      <c r="H65" s="9"/>
      <c r="I65" s="9"/>
      <c r="J65" s="9"/>
      <c r="K65" s="9"/>
    </row>
    <row r="66" spans="2:11" s="1" customFormat="1">
      <c r="B66" s="8"/>
      <c r="C66" s="10"/>
      <c r="H66" s="9"/>
      <c r="I66" s="9"/>
      <c r="J66" s="9"/>
      <c r="K66" s="9"/>
    </row>
    <row r="67" spans="2:11" s="1" customFormat="1">
      <c r="B67" s="8"/>
      <c r="C67" s="10"/>
      <c r="H67" s="9"/>
      <c r="I67" s="9"/>
      <c r="J67" s="9"/>
      <c r="K67" s="9"/>
    </row>
    <row r="68" spans="2:11" s="1" customFormat="1">
      <c r="B68" s="8"/>
      <c r="C68" s="10"/>
      <c r="H68" s="9"/>
      <c r="I68" s="9"/>
      <c r="J68" s="9"/>
      <c r="K68" s="9"/>
    </row>
    <row r="69" spans="2:11" s="1" customFormat="1">
      <c r="B69" s="8"/>
      <c r="C69" s="10"/>
      <c r="H69" s="9"/>
      <c r="I69" s="9"/>
      <c r="J69" s="9"/>
      <c r="K69" s="9"/>
    </row>
    <row r="70" spans="2:11" s="1" customFormat="1">
      <c r="B70" s="8"/>
      <c r="C70" s="10"/>
      <c r="H70" s="9"/>
      <c r="I70" s="9"/>
      <c r="J70" s="9"/>
      <c r="K70" s="9"/>
    </row>
    <row r="71" spans="2:11" s="1" customFormat="1">
      <c r="B71" s="8"/>
      <c r="C71" s="10"/>
      <c r="H71" s="9"/>
      <c r="I71" s="9"/>
      <c r="J71" s="9"/>
      <c r="K71" s="9"/>
    </row>
    <row r="72" spans="2:11" s="1" customFormat="1">
      <c r="B72" s="8"/>
      <c r="C72" s="10"/>
      <c r="H72" s="9"/>
      <c r="I72" s="9"/>
      <c r="J72" s="9"/>
      <c r="K72" s="9"/>
    </row>
    <row r="73" spans="2:11" s="1" customFormat="1">
      <c r="B73" s="8"/>
      <c r="C73" s="10"/>
      <c r="H73" s="9"/>
      <c r="I73" s="9"/>
      <c r="J73" s="9"/>
      <c r="K73" s="9"/>
    </row>
    <row r="74" spans="2:11" s="1" customFormat="1">
      <c r="B74" s="8"/>
      <c r="C74" s="10"/>
      <c r="H74" s="9"/>
      <c r="I74" s="9"/>
      <c r="J74" s="9"/>
      <c r="K74" s="9"/>
    </row>
    <row r="75" spans="2:11" s="1" customFormat="1">
      <c r="B75" s="8"/>
      <c r="C75" s="10"/>
      <c r="H75" s="9"/>
      <c r="I75" s="9"/>
      <c r="J75" s="9"/>
      <c r="K75" s="9"/>
    </row>
    <row r="76" spans="2:11" s="1" customFormat="1">
      <c r="B76" s="8"/>
      <c r="C76" s="10"/>
      <c r="H76" s="9"/>
      <c r="I76" s="9"/>
      <c r="J76" s="9"/>
      <c r="K76" s="9"/>
    </row>
    <row r="77" spans="2:11" s="1" customFormat="1">
      <c r="B77" s="8"/>
      <c r="C77" s="10"/>
      <c r="H77" s="9"/>
      <c r="I77" s="9"/>
      <c r="J77" s="9"/>
      <c r="K77" s="9"/>
    </row>
    <row r="78" spans="2:11" s="1" customFormat="1">
      <c r="B78" s="8"/>
      <c r="C78" s="10"/>
      <c r="H78" s="9"/>
      <c r="I78" s="9"/>
      <c r="J78" s="9"/>
      <c r="K78" s="9"/>
    </row>
    <row r="79" spans="2:11" s="1" customFormat="1">
      <c r="B79" s="8"/>
      <c r="C79" s="10"/>
      <c r="H79" s="9"/>
      <c r="I79" s="9"/>
      <c r="J79" s="9"/>
      <c r="K79" s="9"/>
    </row>
    <row r="80" spans="2:11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97"/>
      <c r="D82" s="97"/>
      <c r="E82" s="98"/>
      <c r="F82" s="98"/>
      <c r="G82" s="120"/>
      <c r="H82" s="9"/>
      <c r="I82" s="9"/>
      <c r="J82" s="9"/>
      <c r="K82" s="9"/>
    </row>
  </sheetData>
  <mergeCells count="22">
    <mergeCell ref="N11:N12"/>
    <mergeCell ref="N13:N15"/>
    <mergeCell ref="N58:N59"/>
    <mergeCell ref="N60:N61"/>
    <mergeCell ref="C64:D64"/>
    <mergeCell ref="C59:C60"/>
    <mergeCell ref="C62:C63"/>
    <mergeCell ref="C47:D47"/>
    <mergeCell ref="C41:D41"/>
    <mergeCell ref="C45:D45"/>
    <mergeCell ref="C48:D48"/>
    <mergeCell ref="E23:F23"/>
    <mergeCell ref="C56:D56"/>
    <mergeCell ref="C57:C58"/>
    <mergeCell ref="C61:D61"/>
    <mergeCell ref="E54:F54"/>
    <mergeCell ref="C42:C43"/>
    <mergeCell ref="C44:D44"/>
    <mergeCell ref="E39:F39"/>
    <mergeCell ref="C25:D25"/>
    <mergeCell ref="C30:D30"/>
    <mergeCell ref="C33:D33"/>
  </mergeCells>
  <pageMargins left="0.7" right="0.7" top="0.75" bottom="0.75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6"/>
  <sheetViews>
    <sheetView view="pageBreakPreview" topLeftCell="A55" zoomScale="150" zoomScaleNormal="100" zoomScaleSheetLayoutView="150" workbookViewId="0">
      <selection activeCell="C26" sqref="C26:F35"/>
    </sheetView>
  </sheetViews>
  <sheetFormatPr baseColWidth="10" defaultColWidth="11.42578125" defaultRowHeight="12.75"/>
  <cols>
    <col min="1" max="1" width="5.42578125" customWidth="1"/>
    <col min="2" max="2" width="5.42578125" style="19" customWidth="1"/>
    <col min="3" max="3" width="26.42578125" style="20" bestFit="1" customWidth="1"/>
    <col min="4" max="5" width="11.7109375" style="20" customWidth="1"/>
    <col min="6" max="6" width="12.7109375" style="20" customWidth="1"/>
    <col min="7" max="7" width="11.42578125" style="20" customWidth="1"/>
    <col min="8" max="8" width="11.85546875" style="20" customWidth="1"/>
    <col min="9" max="9" width="13.5703125" style="20" customWidth="1"/>
    <col min="10" max="10" width="6.85546875" style="20" customWidth="1"/>
    <col min="11" max="11" width="6.85546875" style="59" customWidth="1"/>
    <col min="12" max="12" width="27.5703125" style="59" customWidth="1"/>
    <col min="13" max="13" width="21.85546875" style="60" customWidth="1"/>
    <col min="14" max="21" width="11.42578125" style="60"/>
    <col min="22" max="25" width="11.42578125" style="62"/>
    <col min="26" max="28" width="11.42578125" style="19"/>
  </cols>
  <sheetData>
    <row r="1" spans="2:28">
      <c r="N1" s="61">
        <v>3066.3426032056236</v>
      </c>
      <c r="O1" s="61"/>
      <c r="P1" s="61"/>
      <c r="Q1" s="61"/>
      <c r="R1" s="61"/>
      <c r="S1" s="61"/>
      <c r="T1" s="61"/>
      <c r="U1" s="61"/>
    </row>
    <row r="2" spans="2:28" ht="15">
      <c r="B2" s="21" t="s">
        <v>90</v>
      </c>
      <c r="D2" s="3"/>
      <c r="E2" s="21"/>
      <c r="F2" s="21"/>
      <c r="G2" s="21"/>
      <c r="H2" s="21"/>
      <c r="I2" s="21"/>
      <c r="J2" s="21"/>
      <c r="K2" s="63"/>
      <c r="L2" s="64"/>
      <c r="M2" s="65"/>
      <c r="N2" s="66">
        <v>1230.4754866556138</v>
      </c>
      <c r="O2" s="66"/>
      <c r="P2" s="66"/>
      <c r="Q2" s="66"/>
      <c r="R2" s="61"/>
      <c r="S2" s="61"/>
      <c r="T2" s="61"/>
      <c r="U2" s="61"/>
      <c r="V2" s="59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7"/>
      <c r="L3" s="68"/>
      <c r="M3" s="69"/>
      <c r="N3" s="66">
        <v>117.97097317393826</v>
      </c>
      <c r="O3" s="66"/>
      <c r="P3" s="66"/>
      <c r="Q3" s="66"/>
      <c r="R3" s="61"/>
      <c r="S3" s="61"/>
      <c r="T3" s="61"/>
      <c r="U3" s="61"/>
      <c r="V3" s="59"/>
    </row>
    <row r="4" spans="2:28" ht="15">
      <c r="B4" s="23" t="s">
        <v>94</v>
      </c>
      <c r="D4" s="3"/>
      <c r="E4" s="23"/>
      <c r="F4" s="23"/>
      <c r="G4" s="23"/>
      <c r="H4" s="23"/>
      <c r="I4" s="23"/>
      <c r="J4" s="23"/>
      <c r="K4" s="70"/>
      <c r="L4" s="71"/>
      <c r="M4" s="72"/>
      <c r="N4" s="66">
        <v>0.26741999999999999</v>
      </c>
      <c r="O4" s="66"/>
      <c r="P4" s="66"/>
      <c r="Q4" s="66"/>
      <c r="R4" s="61"/>
      <c r="S4" s="61"/>
      <c r="T4" s="61"/>
      <c r="U4" s="61"/>
      <c r="V4" s="59"/>
    </row>
    <row r="5" spans="2:28">
      <c r="N5" s="61">
        <v>87.475207379999986</v>
      </c>
      <c r="O5" s="61"/>
      <c r="P5" s="61"/>
      <c r="Q5" s="61"/>
      <c r="R5" s="61"/>
      <c r="S5" s="61"/>
      <c r="T5" s="61"/>
      <c r="U5" s="61"/>
    </row>
    <row r="6" spans="2:28">
      <c r="C6" s="10"/>
      <c r="N6" s="61">
        <v>59.658878850000001</v>
      </c>
      <c r="O6" s="61"/>
      <c r="P6" s="61"/>
      <c r="Q6" s="61"/>
      <c r="R6" s="61"/>
      <c r="S6" s="61"/>
      <c r="T6" s="61"/>
      <c r="U6" s="61"/>
    </row>
    <row r="7" spans="2:28">
      <c r="C7" s="10"/>
      <c r="N7" s="61">
        <v>34.086593865910203</v>
      </c>
      <c r="O7" s="61"/>
      <c r="P7" s="61"/>
      <c r="Q7" s="61"/>
      <c r="R7" s="61"/>
      <c r="S7" s="61"/>
      <c r="T7" s="61"/>
      <c r="U7" s="61"/>
    </row>
    <row r="8" spans="2:28" ht="19.5" customHeight="1">
      <c r="B8" s="20"/>
      <c r="C8" s="25"/>
      <c r="D8" s="42"/>
      <c r="E8" s="43"/>
      <c r="M8" s="73" t="s">
        <v>1</v>
      </c>
      <c r="N8" s="74" t="s">
        <v>57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4"/>
      <c r="D9" s="45"/>
      <c r="E9" s="45"/>
      <c r="M9" s="60" t="s">
        <v>92</v>
      </c>
      <c r="N9" s="75">
        <v>2945.1139679780586</v>
      </c>
      <c r="O9" s="75"/>
      <c r="P9" s="75"/>
      <c r="Q9" s="75"/>
      <c r="R9" s="75"/>
      <c r="S9" s="75"/>
      <c r="T9" s="76"/>
      <c r="U9" s="76"/>
      <c r="V9" s="76"/>
      <c r="W9" s="76"/>
      <c r="X9" s="76"/>
      <c r="Y9" s="76"/>
      <c r="Z9" s="20"/>
      <c r="AA9" s="20"/>
      <c r="AB9" s="20"/>
    </row>
    <row r="10" spans="2:28">
      <c r="B10" s="20"/>
      <c r="C10" s="44"/>
      <c r="D10" s="45"/>
      <c r="E10" s="45"/>
      <c r="M10" s="60" t="s">
        <v>2</v>
      </c>
      <c r="N10" s="75">
        <v>1221.3344522123641</v>
      </c>
      <c r="O10" s="75"/>
      <c r="P10" s="75"/>
      <c r="Q10" s="75"/>
      <c r="R10" s="75"/>
      <c r="S10" s="75"/>
      <c r="T10" s="76"/>
      <c r="U10" s="76"/>
      <c r="V10" s="76"/>
      <c r="W10" s="76"/>
      <c r="X10" s="76"/>
      <c r="Y10" s="76"/>
      <c r="Z10" s="20"/>
      <c r="AA10" s="20"/>
      <c r="AB10" s="20"/>
    </row>
    <row r="11" spans="2:28">
      <c r="B11" s="20"/>
      <c r="C11" s="44"/>
      <c r="D11" s="45"/>
      <c r="E11" s="45"/>
      <c r="M11" s="60" t="s">
        <v>91</v>
      </c>
      <c r="N11" s="75">
        <v>154.84194089838334</v>
      </c>
      <c r="O11" s="75"/>
      <c r="P11" s="75"/>
      <c r="Q11" s="75"/>
      <c r="R11" s="75"/>
      <c r="S11" s="75"/>
      <c r="T11" s="76"/>
      <c r="U11" s="76"/>
      <c r="V11" s="76"/>
      <c r="W11" s="76"/>
      <c r="X11" s="76"/>
      <c r="Y11" s="76"/>
      <c r="Z11" s="20"/>
      <c r="AA11" s="20"/>
      <c r="AB11" s="20"/>
    </row>
    <row r="12" spans="2:28">
      <c r="B12" s="20"/>
      <c r="C12" s="44"/>
      <c r="D12" s="45"/>
      <c r="E12" s="45"/>
      <c r="J12" s="24"/>
      <c r="K12" s="62"/>
      <c r="M12" s="60" t="s">
        <v>6</v>
      </c>
      <c r="N12" s="75">
        <v>39.393754199193559</v>
      </c>
      <c r="O12" s="75"/>
      <c r="P12" s="75"/>
      <c r="Q12" s="75"/>
      <c r="R12" s="75"/>
      <c r="S12" s="75"/>
      <c r="T12" s="76"/>
      <c r="U12" s="76"/>
      <c r="V12" s="76"/>
      <c r="W12" s="76"/>
      <c r="X12" s="76"/>
      <c r="Y12" s="76"/>
      <c r="Z12" s="20"/>
      <c r="AA12" s="20"/>
      <c r="AB12" s="20"/>
    </row>
    <row r="13" spans="2:28">
      <c r="B13" s="20"/>
      <c r="C13" s="44"/>
      <c r="D13" s="45"/>
      <c r="E13" s="45"/>
      <c r="M13" s="60" t="s">
        <v>14</v>
      </c>
      <c r="N13" s="75">
        <v>92.624653934999955</v>
      </c>
      <c r="O13" s="75"/>
      <c r="P13" s="75"/>
      <c r="Q13" s="75"/>
      <c r="R13" s="75"/>
      <c r="S13" s="75"/>
      <c r="T13" s="76"/>
      <c r="U13" s="76"/>
      <c r="V13" s="76"/>
      <c r="W13" s="76"/>
      <c r="X13" s="76"/>
      <c r="Y13" s="76"/>
      <c r="Z13" s="20"/>
      <c r="AA13" s="20"/>
      <c r="AB13" s="20"/>
    </row>
    <row r="14" spans="2:28">
      <c r="B14" s="20"/>
      <c r="C14" s="44"/>
      <c r="D14" s="45"/>
      <c r="E14" s="45"/>
      <c r="M14" s="60" t="s">
        <v>5</v>
      </c>
      <c r="N14" s="75">
        <v>49.242465799999998</v>
      </c>
      <c r="O14" s="75"/>
      <c r="P14" s="75"/>
      <c r="Q14" s="75"/>
      <c r="R14" s="75"/>
      <c r="S14" s="75"/>
      <c r="T14" s="76"/>
      <c r="U14" s="76"/>
      <c r="V14" s="76"/>
      <c r="W14" s="76"/>
      <c r="X14" s="76"/>
      <c r="Y14" s="76"/>
      <c r="Z14" s="20"/>
      <c r="AA14" s="20"/>
      <c r="AB14" s="20"/>
    </row>
    <row r="15" spans="2:28">
      <c r="B15" s="20"/>
      <c r="C15" s="44"/>
      <c r="D15" s="45"/>
      <c r="E15" s="45"/>
      <c r="M15" s="60" t="s">
        <v>4</v>
      </c>
      <c r="N15" s="89">
        <v>0.44500000000000001</v>
      </c>
      <c r="O15" s="75"/>
      <c r="P15" s="75"/>
      <c r="Q15" s="75"/>
      <c r="R15" s="75"/>
      <c r="S15" s="75"/>
      <c r="T15" s="76"/>
      <c r="U15" s="76"/>
      <c r="V15" s="76"/>
      <c r="W15" s="76"/>
      <c r="X15" s="76"/>
      <c r="Y15" s="76"/>
      <c r="Z15" s="20"/>
      <c r="AA15" s="20"/>
      <c r="AB15" s="20"/>
    </row>
    <row r="16" spans="2:28">
      <c r="C16" s="25"/>
      <c r="D16" s="41"/>
      <c r="E16" s="41"/>
      <c r="M16" s="73" t="s">
        <v>7</v>
      </c>
      <c r="N16" s="77">
        <v>4596.9950640151765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</row>
    <row r="17" spans="2:28">
      <c r="C17" s="25"/>
      <c r="D17" s="26"/>
      <c r="E17" s="26"/>
      <c r="F17" s="26"/>
      <c r="G17" s="26"/>
      <c r="H17" s="26"/>
      <c r="I17" s="26"/>
      <c r="N17" s="75"/>
      <c r="O17" s="75"/>
      <c r="P17" s="75"/>
      <c r="Q17" s="75"/>
      <c r="R17" s="75"/>
      <c r="S17" s="75"/>
      <c r="T17" s="76"/>
      <c r="U17" s="76"/>
      <c r="V17" s="76"/>
      <c r="W17" s="76"/>
      <c r="X17" s="87"/>
      <c r="Y17" s="87"/>
    </row>
    <row r="18" spans="2:28">
      <c r="C18" s="25"/>
      <c r="D18" s="26"/>
      <c r="E18" s="26"/>
      <c r="F18" s="26"/>
      <c r="G18" s="26"/>
      <c r="H18" s="26"/>
      <c r="I18" s="26"/>
      <c r="N18" s="88"/>
      <c r="O18" s="88"/>
      <c r="P18" s="75"/>
      <c r="Q18" s="75"/>
      <c r="R18" s="75"/>
      <c r="S18" s="75"/>
      <c r="T18" s="76"/>
      <c r="U18" s="76"/>
      <c r="V18" s="76"/>
      <c r="W18" s="76"/>
      <c r="X18" s="87"/>
      <c r="Y18" s="87"/>
    </row>
    <row r="19" spans="2:28">
      <c r="B19" s="93"/>
      <c r="C19" s="94"/>
      <c r="D19" s="95"/>
      <c r="E19" s="95"/>
      <c r="F19" s="95"/>
      <c r="G19" s="95"/>
      <c r="H19" s="95"/>
      <c r="I19" s="95"/>
      <c r="J19" s="93"/>
      <c r="N19" s="75"/>
      <c r="O19" s="75"/>
      <c r="P19" s="75"/>
      <c r="Q19" s="75"/>
      <c r="R19" s="75"/>
      <c r="S19" s="75"/>
      <c r="T19" s="76"/>
      <c r="U19" s="76"/>
      <c r="V19" s="76"/>
      <c r="W19" s="76"/>
      <c r="X19" s="87"/>
      <c r="Y19" s="87"/>
    </row>
    <row r="20" spans="2:28">
      <c r="B20" s="93"/>
      <c r="C20" s="94"/>
      <c r="D20" s="95"/>
      <c r="E20" s="95"/>
      <c r="F20" s="95"/>
      <c r="G20" s="95"/>
      <c r="H20" s="95"/>
      <c r="I20" s="95"/>
      <c r="J20" s="93"/>
      <c r="N20" s="75"/>
      <c r="O20" s="75"/>
      <c r="P20" s="75"/>
      <c r="Q20" s="75"/>
      <c r="R20" s="75"/>
      <c r="S20" s="75"/>
      <c r="T20" s="76"/>
      <c r="U20" s="76"/>
      <c r="V20" s="76"/>
      <c r="W20" s="76"/>
      <c r="X20" s="87"/>
      <c r="Y20" s="87"/>
    </row>
    <row r="21" spans="2:28">
      <c r="B21" s="93"/>
      <c r="C21" s="94"/>
      <c r="D21" s="95"/>
      <c r="E21" s="95"/>
      <c r="F21" s="95"/>
      <c r="G21" s="95"/>
      <c r="H21" s="95"/>
      <c r="I21" s="95"/>
      <c r="J21" s="93"/>
      <c r="N21" s="75"/>
      <c r="O21" s="75"/>
      <c r="P21" s="75"/>
      <c r="Q21" s="75"/>
      <c r="R21" s="75"/>
      <c r="S21" s="75"/>
      <c r="T21" s="76"/>
      <c r="U21" s="76"/>
      <c r="V21" s="76"/>
      <c r="W21" s="76"/>
      <c r="X21" s="87"/>
      <c r="Y21" s="87"/>
    </row>
    <row r="22" spans="2:28">
      <c r="C22" s="25"/>
      <c r="D22" s="26"/>
      <c r="E22" s="26"/>
      <c r="F22" s="26"/>
      <c r="G22" s="26"/>
      <c r="H22" s="26"/>
      <c r="I22" s="26"/>
      <c r="N22" s="75"/>
      <c r="O22" s="75"/>
      <c r="P22" s="75"/>
      <c r="Q22" s="75"/>
      <c r="R22" s="75"/>
      <c r="S22" s="75"/>
      <c r="T22" s="76"/>
      <c r="U22" s="76"/>
      <c r="V22" s="76"/>
      <c r="W22" s="76"/>
      <c r="X22" s="87"/>
      <c r="Y22" s="87"/>
    </row>
    <row r="23" spans="2:28" s="1" customFormat="1">
      <c r="B23" s="19"/>
      <c r="C23" s="25"/>
      <c r="D23" s="26"/>
      <c r="E23" s="26"/>
      <c r="F23" s="26"/>
      <c r="G23" s="26"/>
      <c r="H23" s="26"/>
      <c r="I23" s="26"/>
      <c r="J23" s="20"/>
      <c r="K23" s="59"/>
      <c r="L23" s="59"/>
      <c r="M23" s="60"/>
      <c r="N23" s="75"/>
      <c r="O23" s="75"/>
      <c r="P23" s="75"/>
      <c r="Q23" s="75"/>
      <c r="R23" s="75"/>
      <c r="S23" s="75"/>
      <c r="T23" s="76"/>
      <c r="U23" s="76"/>
      <c r="V23" s="76"/>
      <c r="W23" s="76"/>
      <c r="X23" s="87"/>
      <c r="Y23" s="87"/>
      <c r="Z23" s="19"/>
      <c r="AA23" s="19"/>
      <c r="AB23" s="19"/>
    </row>
    <row r="24" spans="2:28" s="1" customFormat="1">
      <c r="C24" s="10" t="s">
        <v>93</v>
      </c>
      <c r="D24" s="9"/>
      <c r="E24" s="13"/>
      <c r="F24" s="13"/>
      <c r="G24" s="13"/>
      <c r="H24" s="26"/>
      <c r="I24" s="26"/>
      <c r="J24" s="20"/>
      <c r="K24" s="59"/>
      <c r="L24" s="59"/>
      <c r="M24" s="60"/>
      <c r="N24" s="75"/>
      <c r="O24" s="75"/>
      <c r="P24" s="75"/>
      <c r="Q24" s="75"/>
      <c r="R24" s="75"/>
      <c r="S24" s="75"/>
      <c r="T24" s="76"/>
      <c r="U24" s="76"/>
      <c r="V24" s="76"/>
      <c r="W24" s="76"/>
      <c r="X24" s="87"/>
      <c r="Y24" s="87"/>
      <c r="Z24" s="19"/>
      <c r="AA24" s="19"/>
      <c r="AB24" s="19"/>
    </row>
    <row r="25" spans="2:28" s="1" customFormat="1" ht="13.5" thickBot="1">
      <c r="B25" s="10"/>
      <c r="C25" s="173"/>
      <c r="D25" s="173"/>
      <c r="E25" s="212"/>
      <c r="F25" s="212"/>
      <c r="G25" s="13"/>
      <c r="H25" s="26"/>
      <c r="I25" s="26"/>
      <c r="J25" s="20"/>
      <c r="K25" s="59"/>
      <c r="L25" s="59"/>
      <c r="M25" s="60"/>
      <c r="N25" s="75"/>
      <c r="O25" s="75"/>
      <c r="P25" s="75"/>
      <c r="Q25" s="75"/>
      <c r="R25" s="75"/>
      <c r="S25" s="75"/>
      <c r="T25" s="76"/>
      <c r="U25" s="76"/>
      <c r="V25" s="76"/>
      <c r="W25" s="76"/>
      <c r="X25" s="87"/>
      <c r="Y25" s="87"/>
      <c r="Z25" s="19"/>
      <c r="AA25" s="19"/>
      <c r="AB25" s="19"/>
    </row>
    <row r="26" spans="2:28" s="1" customFormat="1" ht="12.75" customHeight="1">
      <c r="B26" s="19"/>
      <c r="C26" s="228" t="s">
        <v>62</v>
      </c>
      <c r="D26" s="305" t="s">
        <v>77</v>
      </c>
      <c r="E26" s="305"/>
      <c r="F26" s="306" t="s">
        <v>78</v>
      </c>
      <c r="G26" s="9"/>
      <c r="H26" s="26"/>
      <c r="I26" s="26"/>
      <c r="J26" s="20"/>
      <c r="K26" s="59"/>
      <c r="L26" s="59"/>
      <c r="M26" s="60"/>
      <c r="N26" s="75">
        <v>2018</v>
      </c>
      <c r="O26" s="75">
        <v>2019</v>
      </c>
      <c r="P26" s="75"/>
      <c r="Q26" s="75"/>
      <c r="R26" s="75"/>
      <c r="S26" s="75"/>
      <c r="T26" s="76"/>
      <c r="U26" s="76"/>
      <c r="V26" s="76"/>
      <c r="W26" s="76"/>
      <c r="X26" s="87"/>
      <c r="Y26" s="87"/>
      <c r="Z26" s="19"/>
      <c r="AA26" s="19"/>
      <c r="AB26" s="19"/>
    </row>
    <row r="27" spans="2:28" s="1" customFormat="1" ht="12" customHeight="1">
      <c r="B27" s="19"/>
      <c r="C27" s="229"/>
      <c r="D27" s="230">
        <v>2018</v>
      </c>
      <c r="E27" s="231">
        <v>2019</v>
      </c>
      <c r="F27" s="307"/>
      <c r="G27" s="9"/>
      <c r="H27" s="26"/>
      <c r="I27" s="26"/>
      <c r="J27" s="20"/>
      <c r="K27" s="59"/>
      <c r="L27" s="59"/>
      <c r="M27" s="60" t="s">
        <v>92</v>
      </c>
      <c r="N27" s="75">
        <f t="shared" ref="N27:O29" si="0">D28</f>
        <v>2891.8761474499993</v>
      </c>
      <c r="O27" s="75">
        <f t="shared" si="0"/>
        <v>2945.1139679780586</v>
      </c>
      <c r="P27" s="75"/>
      <c r="Q27" s="75"/>
      <c r="R27" s="75"/>
      <c r="S27" s="75"/>
      <c r="T27" s="76"/>
      <c r="U27" s="76"/>
      <c r="V27" s="76"/>
      <c r="W27" s="76"/>
      <c r="X27" s="87"/>
      <c r="Y27" s="87"/>
      <c r="Z27" s="19"/>
      <c r="AA27" s="19"/>
      <c r="AB27" s="19"/>
    </row>
    <row r="28" spans="2:28" s="1" customFormat="1">
      <c r="C28" s="213" t="s">
        <v>92</v>
      </c>
      <c r="D28" s="214">
        <v>2891.8761474499993</v>
      </c>
      <c r="E28" s="215">
        <v>2945.1139679780586</v>
      </c>
      <c r="F28" s="216">
        <f>+E28/D28-1</f>
        <v>1.8409440036013747E-2</v>
      </c>
      <c r="G28" s="9"/>
      <c r="H28" s="26"/>
      <c r="I28" s="26"/>
      <c r="J28" s="20"/>
      <c r="K28" s="59"/>
      <c r="L28" s="59"/>
      <c r="M28" s="60" t="s">
        <v>2</v>
      </c>
      <c r="N28" s="75">
        <f t="shared" si="0"/>
        <v>1043.7345864474999</v>
      </c>
      <c r="O28" s="75">
        <f t="shared" si="0"/>
        <v>1221.3344522123641</v>
      </c>
      <c r="P28" s="75"/>
      <c r="Q28" s="75"/>
      <c r="R28" s="75"/>
      <c r="S28" s="75"/>
      <c r="T28" s="76"/>
      <c r="U28" s="76"/>
      <c r="V28" s="76"/>
      <c r="W28" s="76"/>
      <c r="X28" s="87"/>
      <c r="Y28" s="87"/>
      <c r="Z28" s="19"/>
      <c r="AA28" s="19"/>
      <c r="AB28" s="19"/>
    </row>
    <row r="29" spans="2:28" s="1" customFormat="1">
      <c r="C29" s="217" t="s">
        <v>2</v>
      </c>
      <c r="D29" s="218">
        <v>1043.7345864474999</v>
      </c>
      <c r="E29" s="219">
        <v>1221.3344522123641</v>
      </c>
      <c r="F29" s="220">
        <f t="shared" ref="F29:F35" si="1">+E29/D29-1</f>
        <v>0.17015807281940409</v>
      </c>
      <c r="G29" s="9"/>
      <c r="H29" s="26"/>
      <c r="I29" s="26"/>
      <c r="J29" s="20"/>
      <c r="K29" s="59"/>
      <c r="L29" s="59"/>
      <c r="M29" s="60" t="s">
        <v>91</v>
      </c>
      <c r="N29" s="75">
        <f t="shared" si="0"/>
        <v>180.47744334763922</v>
      </c>
      <c r="O29" s="75">
        <f t="shared" si="0"/>
        <v>154.84194089838334</v>
      </c>
      <c r="P29" s="75"/>
      <c r="Q29" s="75"/>
      <c r="R29" s="75"/>
      <c r="S29" s="75"/>
      <c r="T29" s="76"/>
      <c r="U29" s="76"/>
      <c r="V29" s="76"/>
      <c r="W29" s="76"/>
      <c r="X29" s="87"/>
      <c r="Y29" s="87"/>
      <c r="Z29" s="19"/>
      <c r="AA29" s="19"/>
      <c r="AB29" s="19"/>
    </row>
    <row r="30" spans="2:28" s="1" customFormat="1">
      <c r="C30" s="217" t="s">
        <v>3</v>
      </c>
      <c r="D30" s="218">
        <v>180.47744334763922</v>
      </c>
      <c r="E30" s="219">
        <v>154.84194089838334</v>
      </c>
      <c r="F30" s="220">
        <f t="shared" si="1"/>
        <v>-0.14204269505234657</v>
      </c>
      <c r="G30" s="9"/>
      <c r="H30" s="26"/>
      <c r="I30" s="26"/>
      <c r="J30" s="20"/>
      <c r="K30" s="59"/>
      <c r="L30" s="59"/>
      <c r="M30" s="60" t="s">
        <v>4</v>
      </c>
      <c r="N30" s="129">
        <f>D34</f>
        <v>0.37930000000000003</v>
      </c>
      <c r="O30" s="129">
        <f>E34</f>
        <v>0.44500000000000001</v>
      </c>
      <c r="P30" s="75"/>
      <c r="Q30" s="75"/>
      <c r="R30" s="75"/>
      <c r="S30" s="75"/>
      <c r="T30" s="76"/>
      <c r="U30" s="76"/>
      <c r="V30" s="76"/>
      <c r="W30" s="76"/>
      <c r="X30" s="87"/>
      <c r="Y30" s="87"/>
      <c r="Z30" s="19"/>
      <c r="AA30" s="19"/>
      <c r="AB30" s="19"/>
    </row>
    <row r="31" spans="2:28" s="1" customFormat="1">
      <c r="C31" s="217" t="s">
        <v>6</v>
      </c>
      <c r="D31" s="218">
        <v>26.832145942499999</v>
      </c>
      <c r="E31" s="219">
        <v>39.393754199193559</v>
      </c>
      <c r="F31" s="220">
        <f t="shared" si="1"/>
        <v>0.46815518533674072</v>
      </c>
      <c r="G31" s="9"/>
      <c r="H31" s="26"/>
      <c r="I31" s="26"/>
      <c r="J31" s="20"/>
      <c r="K31" s="59"/>
      <c r="L31" s="59"/>
      <c r="M31" s="60" t="s">
        <v>98</v>
      </c>
      <c r="N31" s="75">
        <f t="shared" ref="N31:O33" si="2">D31</f>
        <v>26.832145942499999</v>
      </c>
      <c r="O31" s="75">
        <f t="shared" si="2"/>
        <v>39.393754199193559</v>
      </c>
      <c r="P31" s="75"/>
      <c r="Q31" s="75"/>
      <c r="R31" s="75"/>
      <c r="S31" s="75"/>
      <c r="T31" s="76"/>
      <c r="U31" s="76"/>
      <c r="V31" s="76"/>
      <c r="W31" s="76"/>
      <c r="X31" s="87"/>
      <c r="Y31" s="87"/>
      <c r="Z31" s="19"/>
      <c r="AA31" s="19"/>
      <c r="AB31" s="19"/>
    </row>
    <row r="32" spans="2:28" s="1" customFormat="1">
      <c r="C32" s="217" t="s">
        <v>14</v>
      </c>
      <c r="D32" s="218">
        <v>62.666896864999998</v>
      </c>
      <c r="E32" s="219">
        <v>92.624653934999955</v>
      </c>
      <c r="F32" s="220">
        <f t="shared" si="1"/>
        <v>0.47804755889758477</v>
      </c>
      <c r="G32" s="9"/>
      <c r="H32" s="26"/>
      <c r="I32" s="26"/>
      <c r="J32" s="20"/>
      <c r="K32" s="59"/>
      <c r="L32" s="59"/>
      <c r="M32" s="60" t="s">
        <v>14</v>
      </c>
      <c r="N32" s="75">
        <f t="shared" si="2"/>
        <v>62.666896864999998</v>
      </c>
      <c r="O32" s="75">
        <f t="shared" si="2"/>
        <v>92.624653934999955</v>
      </c>
      <c r="P32" s="75"/>
      <c r="Q32" s="75"/>
      <c r="R32" s="75"/>
      <c r="S32" s="75"/>
      <c r="T32" s="76"/>
      <c r="U32" s="76"/>
      <c r="V32" s="76"/>
      <c r="W32" s="76"/>
      <c r="X32" s="87"/>
      <c r="Y32" s="87"/>
      <c r="Z32" s="19"/>
      <c r="AA32" s="19"/>
      <c r="AB32" s="19"/>
    </row>
    <row r="33" spans="2:28" s="1" customFormat="1">
      <c r="C33" s="217" t="s">
        <v>5</v>
      </c>
      <c r="D33" s="218">
        <v>46.187362507500005</v>
      </c>
      <c r="E33" s="219">
        <v>49.242465799999998</v>
      </c>
      <c r="F33" s="220">
        <f t="shared" si="1"/>
        <v>6.6145870355855507E-2</v>
      </c>
      <c r="G33" s="9"/>
      <c r="H33" s="26"/>
      <c r="I33" s="26"/>
      <c r="J33" s="20"/>
      <c r="K33" s="59"/>
      <c r="L33" s="59"/>
      <c r="M33" s="60" t="s">
        <v>5</v>
      </c>
      <c r="N33" s="75">
        <f t="shared" si="2"/>
        <v>46.187362507500005</v>
      </c>
      <c r="O33" s="75">
        <f t="shared" si="2"/>
        <v>49.242465799999998</v>
      </c>
      <c r="P33" s="75"/>
      <c r="Q33" s="75"/>
      <c r="R33" s="75"/>
      <c r="S33" s="75"/>
      <c r="T33" s="76"/>
      <c r="U33" s="76"/>
      <c r="V33" s="76"/>
      <c r="W33" s="76"/>
      <c r="X33" s="87"/>
      <c r="Y33" s="87"/>
      <c r="Z33" s="19"/>
      <c r="AA33" s="19"/>
      <c r="AB33" s="19"/>
    </row>
    <row r="34" spans="2:28" s="1" customFormat="1" ht="13.5" thickBot="1">
      <c r="C34" s="221" t="s">
        <v>4</v>
      </c>
      <c r="D34" s="222">
        <v>0.37930000000000003</v>
      </c>
      <c r="E34" s="223">
        <v>0.44500000000000001</v>
      </c>
      <c r="F34" s="224">
        <f t="shared" si="1"/>
        <v>0.1732138149222251</v>
      </c>
      <c r="G34" s="9"/>
      <c r="H34" s="26"/>
      <c r="I34" s="26"/>
      <c r="J34" s="20"/>
      <c r="K34" s="59"/>
      <c r="L34" s="59"/>
      <c r="M34" s="127"/>
      <c r="N34" s="128"/>
      <c r="O34" s="75"/>
      <c r="P34" s="75"/>
      <c r="Q34" s="75"/>
      <c r="R34" s="75"/>
      <c r="S34" s="75"/>
      <c r="T34" s="76"/>
      <c r="U34" s="76"/>
      <c r="V34" s="76"/>
      <c r="W34" s="76"/>
      <c r="X34" s="87"/>
      <c r="Y34" s="87"/>
      <c r="Z34" s="19"/>
      <c r="AA34" s="19"/>
      <c r="AB34" s="19"/>
    </row>
    <row r="35" spans="2:28" s="1" customFormat="1" ht="15" customHeight="1" thickTop="1" thickBot="1">
      <c r="C35" s="232" t="s">
        <v>74</v>
      </c>
      <c r="D35" s="233">
        <f t="shared" ref="D35:E35" si="3">SUM(D28:D34)</f>
        <v>4252.1538825601383</v>
      </c>
      <c r="E35" s="234">
        <f t="shared" si="3"/>
        <v>4502.9962350229989</v>
      </c>
      <c r="F35" s="235">
        <f t="shared" si="1"/>
        <v>5.8991833172282515E-2</v>
      </c>
      <c r="G35" s="9"/>
      <c r="H35" s="26"/>
      <c r="I35" s="26"/>
      <c r="J35" s="20"/>
      <c r="K35" s="59"/>
      <c r="L35" s="59"/>
      <c r="M35" s="60"/>
      <c r="N35" s="75"/>
      <c r="O35" s="75"/>
      <c r="P35" s="75"/>
      <c r="Q35" s="75"/>
      <c r="R35" s="75"/>
      <c r="S35" s="75"/>
      <c r="T35" s="76"/>
      <c r="U35" s="76"/>
      <c r="V35" s="76"/>
      <c r="W35" s="76"/>
      <c r="X35" s="87"/>
      <c r="Y35" s="87"/>
      <c r="Z35" s="19"/>
      <c r="AA35" s="19"/>
      <c r="AB35" s="19"/>
    </row>
    <row r="36" spans="2:28" s="1" customFormat="1">
      <c r="B36" s="16"/>
      <c r="C36" s="225"/>
      <c r="D36" s="225"/>
      <c r="E36" s="226"/>
      <c r="F36" s="227"/>
      <c r="G36" s="17"/>
      <c r="H36" s="17"/>
      <c r="I36" s="18"/>
      <c r="J36" s="20"/>
      <c r="K36" s="59"/>
      <c r="L36" s="59"/>
      <c r="M36" s="60"/>
      <c r="N36" s="75"/>
      <c r="O36" s="75"/>
      <c r="P36" s="75"/>
      <c r="Q36" s="75"/>
      <c r="R36" s="75"/>
      <c r="S36" s="75"/>
      <c r="T36" s="76"/>
      <c r="U36" s="76"/>
      <c r="V36" s="76"/>
      <c r="W36" s="76"/>
      <c r="X36" s="87"/>
      <c r="Y36" s="87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9"/>
      <c r="L37" s="59"/>
      <c r="M37" s="60"/>
      <c r="N37" s="75"/>
      <c r="O37" s="75"/>
      <c r="P37" s="75"/>
      <c r="Q37" s="75"/>
      <c r="R37" s="75"/>
      <c r="S37" s="75"/>
      <c r="T37" s="76"/>
      <c r="U37" s="76"/>
      <c r="V37" s="76"/>
      <c r="W37" s="76"/>
      <c r="X37" s="87"/>
      <c r="Y37" s="87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9"/>
      <c r="L38" s="59"/>
      <c r="M38" s="60"/>
      <c r="N38" s="75"/>
      <c r="O38" s="75"/>
      <c r="P38" s="75"/>
      <c r="Q38" s="75"/>
      <c r="R38" s="75"/>
      <c r="S38" s="75"/>
      <c r="T38" s="76"/>
      <c r="U38" s="76"/>
      <c r="V38" s="76"/>
      <c r="W38" s="76"/>
      <c r="X38" s="87"/>
      <c r="Y38" s="87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9"/>
      <c r="L39" s="59"/>
      <c r="M39" s="60"/>
      <c r="N39" s="75"/>
      <c r="O39" s="75"/>
      <c r="P39" s="75"/>
      <c r="Q39" s="75"/>
      <c r="R39" s="75"/>
      <c r="S39" s="75"/>
      <c r="T39" s="76"/>
      <c r="U39" s="76"/>
      <c r="V39" s="76"/>
      <c r="W39" s="76"/>
      <c r="X39" s="87"/>
      <c r="Y39" s="87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9"/>
      <c r="L40" s="59"/>
      <c r="M40" s="60"/>
      <c r="N40" s="75"/>
      <c r="O40" s="75"/>
      <c r="P40" s="75"/>
      <c r="Q40" s="75"/>
      <c r="R40" s="75"/>
      <c r="S40" s="75"/>
      <c r="T40" s="76"/>
      <c r="U40" s="76"/>
      <c r="V40" s="76"/>
      <c r="W40" s="76"/>
      <c r="X40" s="87"/>
      <c r="Y40" s="87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9"/>
      <c r="L41" s="59"/>
      <c r="M41" s="60"/>
      <c r="N41" s="75"/>
      <c r="O41" s="75"/>
      <c r="P41" s="75"/>
      <c r="Q41" s="75"/>
      <c r="R41" s="75"/>
      <c r="S41" s="75"/>
      <c r="T41" s="76"/>
      <c r="U41" s="76"/>
      <c r="V41" s="76"/>
      <c r="W41" s="76"/>
      <c r="X41" s="87"/>
      <c r="Y41" s="87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9"/>
      <c r="L42" s="59"/>
      <c r="M42" s="60"/>
      <c r="N42" s="75"/>
      <c r="O42" s="75"/>
      <c r="P42" s="75"/>
      <c r="Q42" s="75"/>
      <c r="R42" s="75"/>
      <c r="S42" s="75"/>
      <c r="T42" s="76"/>
      <c r="U42" s="76"/>
      <c r="V42" s="76"/>
      <c r="W42" s="76"/>
      <c r="X42" s="87"/>
      <c r="Y42" s="87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9"/>
      <c r="L43" s="59"/>
      <c r="M43" s="60"/>
      <c r="N43" s="75"/>
      <c r="O43" s="75"/>
      <c r="P43" s="75"/>
      <c r="Q43" s="75"/>
      <c r="R43" s="75"/>
      <c r="S43" s="75"/>
      <c r="T43" s="76"/>
      <c r="U43" s="76"/>
      <c r="V43" s="76"/>
      <c r="W43" s="76"/>
      <c r="X43" s="87"/>
      <c r="Y43" s="87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9"/>
      <c r="L44" s="59"/>
      <c r="M44" s="60"/>
      <c r="N44" s="75"/>
      <c r="O44" s="75"/>
      <c r="P44" s="75"/>
      <c r="Q44" s="75"/>
      <c r="R44" s="75"/>
      <c r="S44" s="75"/>
      <c r="T44" s="76"/>
      <c r="U44" s="76"/>
      <c r="V44" s="76"/>
      <c r="W44" s="76"/>
      <c r="X44" s="87"/>
      <c r="Y44" s="87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9"/>
      <c r="L45" s="59"/>
      <c r="M45" s="60"/>
      <c r="N45" s="75"/>
      <c r="O45" s="75"/>
      <c r="P45" s="75"/>
      <c r="Q45" s="75"/>
      <c r="R45" s="75"/>
      <c r="S45" s="75"/>
      <c r="T45" s="76"/>
      <c r="U45" s="76"/>
      <c r="V45" s="76"/>
      <c r="W45" s="76"/>
      <c r="X45" s="87"/>
      <c r="Y45" s="87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9"/>
      <c r="L46" s="59"/>
      <c r="M46" s="60"/>
      <c r="N46" s="75"/>
      <c r="O46" s="75"/>
      <c r="P46" s="75"/>
      <c r="Q46" s="75"/>
      <c r="R46" s="75"/>
      <c r="S46" s="75"/>
      <c r="T46" s="76"/>
      <c r="U46" s="76"/>
      <c r="V46" s="76"/>
      <c r="W46" s="76"/>
      <c r="X46" s="87"/>
      <c r="Y46" s="87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9"/>
      <c r="L47" s="59"/>
      <c r="M47" s="60"/>
      <c r="N47" s="75"/>
      <c r="O47" s="75"/>
      <c r="P47" s="75"/>
      <c r="Q47" s="75"/>
      <c r="R47" s="75"/>
      <c r="S47" s="75"/>
      <c r="T47" s="76"/>
      <c r="U47" s="76"/>
      <c r="V47" s="76"/>
      <c r="W47" s="76"/>
      <c r="X47" s="87"/>
      <c r="Y47" s="87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9"/>
      <c r="L48" s="59"/>
      <c r="M48" s="60"/>
      <c r="N48" s="75"/>
      <c r="O48" s="75"/>
      <c r="P48" s="75"/>
      <c r="Q48" s="75"/>
      <c r="R48" s="75"/>
      <c r="S48" s="75"/>
      <c r="T48" s="76"/>
      <c r="U48" s="76"/>
      <c r="V48" s="76"/>
      <c r="W48" s="76"/>
      <c r="X48" s="87"/>
      <c r="Y48" s="87"/>
      <c r="Z48" s="19"/>
      <c r="AA48" s="19"/>
      <c r="AB48" s="19"/>
    </row>
    <row r="49" spans="2:28" ht="15">
      <c r="B49" s="23" t="s">
        <v>115</v>
      </c>
      <c r="D49" s="26"/>
      <c r="E49" s="26"/>
      <c r="F49" s="26"/>
      <c r="G49" s="26"/>
      <c r="H49" s="26"/>
      <c r="I49" s="26"/>
      <c r="N49" s="75"/>
      <c r="O49" s="75"/>
      <c r="P49" s="75"/>
      <c r="Q49" s="75"/>
      <c r="R49" s="75"/>
      <c r="S49" s="75"/>
      <c r="T49" s="76"/>
      <c r="U49" s="76"/>
      <c r="V49" s="76"/>
      <c r="W49" s="76"/>
      <c r="X49" s="87"/>
      <c r="Y49" s="87"/>
    </row>
    <row r="50" spans="2:28">
      <c r="C50" s="25"/>
      <c r="D50" s="26"/>
      <c r="E50" s="26"/>
      <c r="F50" s="26"/>
      <c r="G50" s="26"/>
      <c r="H50" s="26"/>
      <c r="I50" s="26"/>
      <c r="N50" s="75"/>
      <c r="O50" s="75"/>
      <c r="P50" s="75"/>
      <c r="Q50" s="75"/>
      <c r="R50" s="75"/>
      <c r="S50" s="75"/>
      <c r="T50" s="76"/>
      <c r="U50" s="76"/>
      <c r="V50" s="76"/>
      <c r="W50" s="76"/>
      <c r="X50" s="87"/>
      <c r="Y50" s="87"/>
    </row>
    <row r="51" spans="2:28">
      <c r="C51" s="10" t="s">
        <v>114</v>
      </c>
      <c r="D51" s="26"/>
      <c r="E51" s="26"/>
      <c r="F51" s="26"/>
      <c r="G51" s="26"/>
      <c r="H51" s="26"/>
      <c r="I51" s="26"/>
      <c r="N51" s="75"/>
      <c r="O51" s="75"/>
      <c r="P51" s="75"/>
      <c r="Q51" s="75"/>
      <c r="R51" s="75"/>
      <c r="S51" s="75"/>
      <c r="T51" s="76"/>
      <c r="U51" s="76"/>
      <c r="V51" s="76"/>
      <c r="W51" s="76"/>
      <c r="X51" s="87"/>
      <c r="Y51" s="87"/>
    </row>
    <row r="52" spans="2:28" ht="13.5" thickBot="1">
      <c r="C52" s="10"/>
      <c r="D52" s="26"/>
      <c r="E52" s="26"/>
      <c r="F52" s="26"/>
      <c r="G52" s="26"/>
      <c r="H52" s="26"/>
      <c r="I52" s="26"/>
      <c r="N52" s="75"/>
      <c r="O52" s="75"/>
      <c r="P52" s="75"/>
      <c r="Q52" s="75"/>
      <c r="R52" s="75"/>
      <c r="S52" s="75"/>
      <c r="T52" s="75"/>
      <c r="U52" s="75"/>
      <c r="V52" s="78"/>
    </row>
    <row r="53" spans="2:28">
      <c r="C53" s="301" t="s">
        <v>99</v>
      </c>
      <c r="D53" s="308" t="s">
        <v>77</v>
      </c>
      <c r="E53" s="308"/>
      <c r="F53" s="309" t="s">
        <v>78</v>
      </c>
      <c r="G53" s="26"/>
      <c r="H53" s="26"/>
      <c r="I53" s="26"/>
      <c r="N53" s="75"/>
      <c r="O53" s="75"/>
      <c r="P53" s="75"/>
      <c r="Q53" s="75"/>
      <c r="R53" s="75"/>
      <c r="S53" s="75"/>
      <c r="T53" s="75"/>
      <c r="U53" s="75"/>
      <c r="V53" s="78"/>
    </row>
    <row r="54" spans="2:28" s="1" customFormat="1">
      <c r="B54" s="19"/>
      <c r="C54" s="302"/>
      <c r="D54" s="125">
        <v>2018</v>
      </c>
      <c r="E54" s="126">
        <v>2019</v>
      </c>
      <c r="F54" s="310"/>
      <c r="G54" s="26"/>
      <c r="H54" s="26"/>
      <c r="I54" s="26"/>
      <c r="J54" s="20"/>
      <c r="K54" s="59"/>
      <c r="L54" s="59"/>
      <c r="M54" s="60"/>
      <c r="N54" s="75"/>
      <c r="O54" s="75"/>
      <c r="P54" s="75"/>
      <c r="Q54" s="75"/>
      <c r="R54" s="75"/>
      <c r="S54" s="75"/>
      <c r="T54" s="75"/>
      <c r="U54" s="75"/>
      <c r="V54" s="78"/>
      <c r="W54" s="62"/>
      <c r="X54" s="62"/>
      <c r="Y54" s="62"/>
      <c r="Z54" s="19"/>
      <c r="AA54" s="19"/>
      <c r="AB54" s="19"/>
    </row>
    <row r="55" spans="2:28" ht="24.75" customHeight="1">
      <c r="C55" s="27" t="s">
        <v>42</v>
      </c>
      <c r="D55" s="130">
        <v>4116.4674772451381</v>
      </c>
      <c r="E55" s="132">
        <v>4321.7353610888049</v>
      </c>
      <c r="F55" s="134">
        <f>+E55/D55-1</f>
        <v>4.9865056623995985E-2</v>
      </c>
      <c r="G55" s="26"/>
      <c r="H55" s="26"/>
      <c r="I55" s="26"/>
      <c r="M55" s="73"/>
      <c r="N55" s="77"/>
      <c r="O55" s="77"/>
      <c r="P55" s="77"/>
      <c r="Q55" s="77"/>
      <c r="R55" s="77"/>
      <c r="S55" s="77"/>
      <c r="T55" s="75"/>
      <c r="U55" s="75"/>
    </row>
    <row r="56" spans="2:28" ht="24.75" thickBot="1">
      <c r="C56" s="28" t="s">
        <v>63</v>
      </c>
      <c r="D56" s="131">
        <v>135.58420531499999</v>
      </c>
      <c r="E56" s="133">
        <v>181.26087393419351</v>
      </c>
      <c r="F56" s="135">
        <f t="shared" ref="F56:F57" si="4">+E56/D56-1</f>
        <v>0.33688782932402672</v>
      </c>
      <c r="G56" s="26"/>
      <c r="H56" s="26"/>
      <c r="I56" s="26"/>
      <c r="N56" s="75"/>
      <c r="O56" s="75"/>
      <c r="P56" s="75"/>
      <c r="Q56" s="75"/>
      <c r="R56" s="75"/>
      <c r="S56" s="75"/>
      <c r="T56" s="75"/>
      <c r="U56" s="75"/>
    </row>
    <row r="57" spans="2:28">
      <c r="C57" s="150" t="s">
        <v>74</v>
      </c>
      <c r="D57" s="136">
        <f>SUM(D55:D56)</f>
        <v>4252.051682560138</v>
      </c>
      <c r="E57" s="137">
        <f>SUM(E55:E56)</f>
        <v>4502.996235022998</v>
      </c>
      <c r="F57" s="138">
        <f t="shared" si="4"/>
        <v>5.9017286523612489E-2</v>
      </c>
      <c r="G57" s="26"/>
      <c r="H57" s="26"/>
      <c r="I57" s="26"/>
      <c r="N57" s="79"/>
      <c r="O57" s="79"/>
      <c r="P57" s="79"/>
      <c r="Q57" s="79"/>
      <c r="R57" s="79"/>
      <c r="S57" s="79"/>
      <c r="T57" s="79"/>
      <c r="U57" s="79"/>
    </row>
    <row r="58" spans="2:28" ht="13.5" thickBot="1">
      <c r="C58" s="163" t="s">
        <v>8</v>
      </c>
      <c r="D58" s="139">
        <f>+D56/D57</f>
        <v>3.1886772654034501E-2</v>
      </c>
      <c r="E58" s="140">
        <f>+E56/E57</f>
        <v>4.0253392291203581E-2</v>
      </c>
      <c r="F58" s="141"/>
      <c r="G58" s="26"/>
      <c r="H58" s="26"/>
      <c r="I58" s="26"/>
      <c r="N58" s="79"/>
      <c r="O58" s="79"/>
      <c r="P58" s="79"/>
      <c r="Q58" s="79"/>
      <c r="R58" s="79"/>
      <c r="S58" s="79"/>
      <c r="T58" s="79"/>
      <c r="U58" s="79"/>
    </row>
    <row r="59" spans="2:28" s="1" customFormat="1">
      <c r="B59" s="19"/>
      <c r="C59" s="25"/>
      <c r="D59" s="161"/>
      <c r="E59" s="161"/>
      <c r="F59" s="162"/>
      <c r="G59" s="26"/>
      <c r="H59" s="26"/>
      <c r="I59" s="26"/>
      <c r="J59" s="20"/>
      <c r="K59" s="59"/>
      <c r="L59" s="59"/>
      <c r="M59" s="60"/>
      <c r="N59" s="79"/>
      <c r="O59" s="79"/>
      <c r="P59" s="79"/>
      <c r="Q59" s="79"/>
      <c r="R59" s="79"/>
      <c r="S59" s="79"/>
      <c r="T59" s="79"/>
      <c r="U59" s="79"/>
      <c r="V59" s="62"/>
      <c r="W59" s="62"/>
      <c r="X59" s="62"/>
      <c r="Y59" s="62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80"/>
      <c r="L60" s="62"/>
      <c r="M60" s="81"/>
      <c r="N60" s="81"/>
      <c r="O60" s="81"/>
      <c r="P60" s="81"/>
      <c r="Q60" s="81"/>
      <c r="R60" s="81"/>
      <c r="S60" s="81"/>
      <c r="T60" s="81"/>
      <c r="U60" s="81"/>
      <c r="V60" s="81"/>
    </row>
    <row r="61" spans="2:28">
      <c r="K61" s="80"/>
      <c r="L61" s="62"/>
      <c r="M61" s="81"/>
      <c r="N61" s="81"/>
      <c r="O61" s="81"/>
      <c r="P61" s="81"/>
      <c r="Q61" s="81"/>
      <c r="R61" s="81"/>
      <c r="S61" s="81"/>
      <c r="T61" s="81"/>
      <c r="U61" s="81"/>
      <c r="V61" s="81"/>
    </row>
    <row r="62" spans="2:28">
      <c r="K62" s="80"/>
      <c r="L62" s="60"/>
      <c r="P62" s="81"/>
      <c r="Q62" s="81"/>
      <c r="R62" s="81"/>
      <c r="S62" s="81"/>
      <c r="T62" s="81"/>
      <c r="U62" s="81"/>
      <c r="V62" s="81"/>
    </row>
    <row r="63" spans="2:28" ht="25.5">
      <c r="L63" s="91" t="s">
        <v>58</v>
      </c>
      <c r="M63" s="81">
        <v>4435.895258035177</v>
      </c>
      <c r="N63" s="81">
        <v>4634.8354246776798</v>
      </c>
      <c r="O63" s="90">
        <v>4.4847805250167516E-2</v>
      </c>
      <c r="P63" s="82"/>
      <c r="Q63" s="82"/>
      <c r="R63" s="82"/>
      <c r="S63" s="82"/>
      <c r="T63" s="82"/>
    </row>
    <row r="64" spans="2:28" s="1" customFormat="1" ht="38.25">
      <c r="B64" s="19"/>
      <c r="J64" s="20"/>
      <c r="K64" s="80"/>
      <c r="L64" s="91" t="s">
        <v>59</v>
      </c>
      <c r="M64" s="81">
        <v>181.93858098000007</v>
      </c>
      <c r="N64" s="81">
        <v>204.28260728529952</v>
      </c>
      <c r="O64" s="90">
        <v>0.12281081992035348</v>
      </c>
      <c r="P64" s="81"/>
      <c r="Q64" s="81"/>
      <c r="R64" s="81"/>
      <c r="S64" s="81"/>
      <c r="T64" s="81"/>
      <c r="U64" s="81"/>
      <c r="V64" s="81"/>
      <c r="W64" s="81"/>
      <c r="X64" s="81"/>
      <c r="Y64" s="62"/>
      <c r="Z64" s="19"/>
      <c r="AA64" s="19"/>
      <c r="AB64" s="19"/>
    </row>
    <row r="65" spans="2:28" s="1" customFormat="1">
      <c r="B65" s="19"/>
      <c r="J65" s="20"/>
      <c r="K65" s="80"/>
      <c r="L65" s="62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62"/>
      <c r="Z65" s="19"/>
      <c r="AA65" s="19"/>
      <c r="AB65" s="19"/>
    </row>
    <row r="66" spans="2:28">
      <c r="K66" s="80"/>
      <c r="L66" s="62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</row>
    <row r="67" spans="2:28">
      <c r="K67" s="80"/>
      <c r="L67" s="62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</row>
    <row r="68" spans="2:28" ht="26.25" customHeight="1"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</row>
    <row r="69" spans="2:28" ht="24.75" customHeight="1"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</row>
    <row r="70" spans="2:28">
      <c r="M70" s="73"/>
      <c r="N70" s="77"/>
      <c r="O70" s="77"/>
      <c r="P70" s="77"/>
      <c r="Q70" s="77"/>
      <c r="R70" s="77"/>
      <c r="S70" s="77"/>
      <c r="T70" s="77"/>
      <c r="U70" s="77"/>
      <c r="V70" s="75"/>
    </row>
    <row r="71" spans="2:28">
      <c r="M71" s="73"/>
      <c r="N71" s="83"/>
      <c r="O71" s="83"/>
      <c r="P71" s="83"/>
      <c r="Q71" s="83"/>
      <c r="R71" s="83"/>
      <c r="S71" s="83"/>
      <c r="T71" s="83"/>
      <c r="U71" s="83"/>
      <c r="V71" s="84"/>
    </row>
    <row r="72" spans="2:28" ht="15">
      <c r="B72" s="23" t="s">
        <v>116</v>
      </c>
    </row>
    <row r="73" spans="2:28" s="1" customFormat="1" ht="15">
      <c r="B73" s="23"/>
      <c r="C73" s="20"/>
      <c r="D73" s="20"/>
      <c r="E73" s="20"/>
      <c r="F73" s="20"/>
      <c r="G73" s="20"/>
      <c r="H73" s="20"/>
      <c r="I73" s="20"/>
      <c r="J73" s="20"/>
      <c r="K73" s="59"/>
      <c r="L73" s="59"/>
      <c r="M73" s="60"/>
      <c r="N73" s="60"/>
      <c r="O73" s="60"/>
      <c r="P73" s="60"/>
      <c r="Q73" s="60"/>
      <c r="R73" s="60"/>
      <c r="S73" s="60"/>
      <c r="T73" s="60"/>
      <c r="U73" s="60"/>
      <c r="V73" s="62"/>
      <c r="W73" s="62"/>
      <c r="X73" s="62"/>
      <c r="Y73" s="62"/>
      <c r="Z73" s="19"/>
      <c r="AA73" s="19"/>
      <c r="AB73" s="19"/>
    </row>
    <row r="74" spans="2:28" s="1" customFormat="1" ht="15">
      <c r="B74" s="23"/>
      <c r="C74" s="10" t="s">
        <v>109</v>
      </c>
      <c r="D74" s="20"/>
      <c r="E74" s="20"/>
      <c r="F74" s="20"/>
      <c r="G74" s="20"/>
      <c r="H74" s="20"/>
      <c r="I74" s="20"/>
      <c r="J74" s="20"/>
      <c r="K74" s="59"/>
      <c r="L74" s="59"/>
      <c r="M74" s="60"/>
      <c r="N74" s="60"/>
      <c r="O74" s="60"/>
      <c r="P74" s="60"/>
      <c r="Q74" s="60"/>
      <c r="R74" s="60"/>
      <c r="S74" s="60"/>
      <c r="T74" s="60"/>
      <c r="U74" s="60"/>
      <c r="V74" s="62"/>
      <c r="W74" s="62"/>
      <c r="X74" s="62"/>
      <c r="Y74" s="62"/>
      <c r="Z74" s="19"/>
      <c r="AA74" s="19"/>
      <c r="AB74" s="19"/>
    </row>
    <row r="75" spans="2:28" s="1" customFormat="1" ht="13.5" thickBot="1">
      <c r="B75" s="19"/>
      <c r="H75" s="19"/>
      <c r="I75" s="19"/>
      <c r="J75" s="19"/>
      <c r="K75" s="62"/>
      <c r="L75" s="62"/>
      <c r="M75" s="60"/>
      <c r="N75" s="60">
        <v>2018</v>
      </c>
      <c r="O75" s="60">
        <v>2019</v>
      </c>
      <c r="P75" s="60"/>
      <c r="Q75" s="60"/>
      <c r="R75" s="60"/>
      <c r="S75" s="60"/>
      <c r="T75" s="60"/>
      <c r="U75" s="60"/>
      <c r="V75" s="62"/>
      <c r="W75" s="62"/>
      <c r="X75" s="62"/>
      <c r="Y75" s="62"/>
      <c r="Z75" s="19"/>
      <c r="AA75" s="19"/>
      <c r="AB75" s="19"/>
    </row>
    <row r="76" spans="2:28" s="1" customFormat="1" ht="15" customHeight="1">
      <c r="B76" s="19"/>
      <c r="C76" s="165"/>
      <c r="D76" s="303" t="s">
        <v>77</v>
      </c>
      <c r="E76" s="304"/>
      <c r="F76" s="142" t="s">
        <v>78</v>
      </c>
      <c r="H76" s="19"/>
      <c r="I76" s="19"/>
      <c r="J76" s="19"/>
      <c r="K76" s="62"/>
      <c r="L76" s="62"/>
      <c r="M76" s="60" t="s">
        <v>107</v>
      </c>
      <c r="N76" s="75">
        <f>D78</f>
        <v>22.924391572499996</v>
      </c>
      <c r="O76" s="75">
        <f>E78</f>
        <v>1.8606388399999998</v>
      </c>
      <c r="P76" s="60"/>
      <c r="Q76" s="60"/>
      <c r="R76" s="60"/>
      <c r="S76" s="60"/>
      <c r="T76" s="60"/>
      <c r="U76" s="60"/>
      <c r="V76" s="62"/>
      <c r="W76" s="62"/>
      <c r="X76" s="62"/>
      <c r="Y76" s="62"/>
      <c r="Z76" s="19"/>
      <c r="AA76" s="19"/>
      <c r="AB76" s="19"/>
    </row>
    <row r="77" spans="2:28" s="1" customFormat="1" ht="12.75" customHeight="1">
      <c r="B77" s="19"/>
      <c r="C77" s="166" t="s">
        <v>106</v>
      </c>
      <c r="D77" s="167">
        <v>2018</v>
      </c>
      <c r="E77" s="168">
        <v>2019</v>
      </c>
      <c r="F77" s="143"/>
      <c r="H77" s="19"/>
      <c r="I77" s="19"/>
      <c r="J77" s="19"/>
      <c r="K77" s="62"/>
      <c r="L77" s="62"/>
      <c r="M77" s="60" t="s">
        <v>108</v>
      </c>
      <c r="N77" s="75">
        <f>D79</f>
        <v>4026.0997960075006</v>
      </c>
      <c r="O77" s="75">
        <f>E79</f>
        <v>4298.5007660315905</v>
      </c>
      <c r="P77" s="60"/>
      <c r="Q77" s="60"/>
      <c r="R77" s="60"/>
      <c r="S77" s="60"/>
      <c r="T77" s="60"/>
      <c r="U77" s="60"/>
      <c r="V77" s="62"/>
      <c r="W77" s="62"/>
      <c r="X77" s="62"/>
      <c r="Y77" s="62"/>
      <c r="Z77" s="19"/>
      <c r="AA77" s="19"/>
      <c r="AB77" s="19"/>
    </row>
    <row r="78" spans="2:28" ht="12.75" customHeight="1">
      <c r="C78" s="149" t="s">
        <v>107</v>
      </c>
      <c r="D78" s="104">
        <v>22.924391572499996</v>
      </c>
      <c r="E78" s="105">
        <v>1.8606388399999998</v>
      </c>
      <c r="F78" s="100">
        <f>((E78/D78)-1)</f>
        <v>-0.91883584634664794</v>
      </c>
      <c r="H78" s="19"/>
      <c r="I78" s="19"/>
      <c r="J78" s="19"/>
      <c r="K78" s="62"/>
      <c r="L78" s="62"/>
    </row>
    <row r="79" spans="2:28" ht="16.5" customHeight="1" thickBot="1">
      <c r="C79" s="164" t="s">
        <v>108</v>
      </c>
      <c r="D79" s="106">
        <v>4026.0997960075006</v>
      </c>
      <c r="E79" s="107">
        <v>4298.5007660315905</v>
      </c>
      <c r="F79" s="101">
        <f t="shared" ref="F79" si="5">((E79/D79)-1)</f>
        <v>6.7658772466151262E-2</v>
      </c>
      <c r="H79" s="19"/>
      <c r="I79" s="19"/>
      <c r="J79" s="19"/>
      <c r="K79" s="62"/>
      <c r="L79" s="62"/>
      <c r="N79" s="75"/>
      <c r="O79" s="75"/>
    </row>
    <row r="80" spans="2:28" ht="14.25" thickTop="1" thickBot="1">
      <c r="C80" s="169" t="s">
        <v>105</v>
      </c>
      <c r="D80" s="170">
        <f>SUM(D78:D79)</f>
        <v>4049.0241875800007</v>
      </c>
      <c r="E80" s="171">
        <f>SUM(E78:E79)</f>
        <v>4300.3614048715908</v>
      </c>
      <c r="F80" s="172"/>
      <c r="H80" s="19"/>
      <c r="I80" s="19"/>
      <c r="J80" s="19"/>
      <c r="K80" s="62"/>
      <c r="L80" s="62"/>
      <c r="N80" s="75"/>
      <c r="O80" s="75"/>
    </row>
    <row r="81" spans="3:12">
      <c r="C81" s="97"/>
      <c r="D81" s="98"/>
      <c r="E81" s="98"/>
      <c r="F81" s="99"/>
      <c r="G81" s="9"/>
      <c r="H81" s="19"/>
      <c r="I81" s="19"/>
      <c r="J81" s="19"/>
      <c r="K81" s="62"/>
      <c r="L81" s="62"/>
    </row>
    <row r="82" spans="3:12">
      <c r="C82" s="19"/>
      <c r="D82" s="19"/>
      <c r="E82" s="19"/>
      <c r="F82" s="19"/>
      <c r="G82" s="19"/>
      <c r="H82" s="19"/>
      <c r="I82" s="19"/>
      <c r="J82" s="19"/>
      <c r="K82" s="62"/>
      <c r="L82" s="62"/>
    </row>
    <row r="83" spans="3:12">
      <c r="C83" s="19"/>
      <c r="D83" s="19"/>
      <c r="E83" s="19"/>
      <c r="F83" s="19"/>
      <c r="G83" s="19"/>
      <c r="H83" s="19"/>
      <c r="I83" s="19"/>
      <c r="J83" s="19"/>
      <c r="K83" s="62"/>
      <c r="L83" s="62"/>
    </row>
    <row r="84" spans="3:12">
      <c r="C84" s="19"/>
      <c r="D84" s="19"/>
      <c r="E84" s="19"/>
      <c r="F84" s="19"/>
      <c r="G84" s="19"/>
      <c r="H84" s="19"/>
      <c r="I84" s="19"/>
      <c r="J84" s="19"/>
      <c r="K84" s="62"/>
      <c r="L84" s="62"/>
    </row>
    <row r="85" spans="3:12">
      <c r="C85" s="19"/>
      <c r="D85" s="19"/>
      <c r="E85" s="19"/>
      <c r="F85" s="19"/>
      <c r="G85" s="19"/>
      <c r="H85" s="19"/>
      <c r="I85" s="19"/>
      <c r="J85" s="19"/>
      <c r="K85" s="62"/>
      <c r="L85" s="62"/>
    </row>
    <row r="86" spans="3:12">
      <c r="C86" s="19"/>
      <c r="D86" s="19"/>
      <c r="E86" s="19"/>
      <c r="F86" s="19"/>
      <c r="G86" s="19"/>
      <c r="H86" s="19"/>
      <c r="I86" s="19"/>
      <c r="J86" s="19"/>
      <c r="K86" s="62"/>
      <c r="L86" s="62"/>
    </row>
    <row r="87" spans="3:12">
      <c r="C87" s="19"/>
      <c r="D87" s="19"/>
      <c r="E87" s="19"/>
      <c r="F87" s="19"/>
      <c r="G87" s="19"/>
      <c r="H87" s="19"/>
      <c r="I87" s="19"/>
      <c r="J87" s="19"/>
      <c r="K87" s="62"/>
      <c r="L87" s="62"/>
    </row>
    <row r="88" spans="3:12">
      <c r="C88" s="19"/>
      <c r="D88" s="19"/>
      <c r="E88" s="19"/>
      <c r="F88" s="19"/>
      <c r="G88" s="19"/>
      <c r="H88" s="19"/>
      <c r="I88" s="19"/>
      <c r="J88" s="19"/>
      <c r="K88" s="62"/>
      <c r="L88" s="62"/>
    </row>
    <row r="89" spans="3:12">
      <c r="C89" s="19"/>
      <c r="D89" s="19"/>
      <c r="E89" s="19"/>
      <c r="F89" s="19"/>
      <c r="G89" s="19"/>
      <c r="H89" s="19"/>
      <c r="I89" s="19"/>
      <c r="J89" s="19"/>
      <c r="K89" s="62"/>
      <c r="L89" s="62"/>
    </row>
    <row r="90" spans="3:12">
      <c r="C90" s="19"/>
      <c r="D90" s="19"/>
      <c r="E90" s="19"/>
      <c r="F90" s="19"/>
      <c r="G90" s="19"/>
      <c r="H90" s="19"/>
      <c r="I90" s="19"/>
      <c r="J90" s="19"/>
      <c r="K90" s="62"/>
      <c r="L90" s="62"/>
    </row>
    <row r="91" spans="3:12">
      <c r="C91" s="19"/>
      <c r="D91" s="19"/>
      <c r="E91" s="19"/>
      <c r="F91" s="19"/>
      <c r="G91" s="19"/>
      <c r="H91" s="19"/>
      <c r="I91" s="19"/>
      <c r="J91" s="19"/>
      <c r="K91" s="62"/>
      <c r="L91" s="62"/>
    </row>
    <row r="92" spans="3:12">
      <c r="C92" s="19"/>
      <c r="D92" s="19"/>
      <c r="E92" s="19"/>
      <c r="F92" s="19"/>
      <c r="G92" s="19"/>
      <c r="H92" s="19"/>
      <c r="I92" s="19"/>
      <c r="J92" s="19"/>
      <c r="K92" s="62"/>
      <c r="L92" s="62"/>
    </row>
    <row r="93" spans="3:12">
      <c r="C93" s="19"/>
      <c r="D93" s="19"/>
      <c r="E93" s="19"/>
      <c r="F93" s="19"/>
      <c r="G93" s="19"/>
      <c r="H93" s="19"/>
      <c r="I93" s="19"/>
      <c r="J93" s="19"/>
      <c r="K93" s="62"/>
      <c r="L93" s="62"/>
    </row>
    <row r="94" spans="3:12">
      <c r="C94" s="19"/>
      <c r="D94" s="19"/>
      <c r="E94" s="19"/>
      <c r="F94" s="19"/>
      <c r="G94" s="19"/>
      <c r="H94" s="19"/>
      <c r="I94" s="19"/>
      <c r="J94" s="19"/>
      <c r="K94" s="62"/>
      <c r="L94" s="62"/>
    </row>
    <row r="95" spans="3:12">
      <c r="C95" s="19"/>
      <c r="D95" s="19"/>
      <c r="E95" s="19"/>
      <c r="F95" s="19"/>
      <c r="G95" s="19"/>
      <c r="H95" s="19"/>
      <c r="I95" s="19"/>
      <c r="J95" s="19"/>
      <c r="K95" s="62"/>
      <c r="L95" s="62"/>
    </row>
    <row r="96" spans="3:12">
      <c r="C96" s="19"/>
      <c r="D96" s="19"/>
      <c r="E96" s="19"/>
      <c r="F96" s="19"/>
      <c r="G96" s="19"/>
      <c r="H96" s="19"/>
      <c r="I96" s="19"/>
      <c r="J96" s="19"/>
      <c r="K96" s="62"/>
      <c r="L96" s="62"/>
    </row>
    <row r="97" spans="3:12">
      <c r="C97" s="19"/>
      <c r="D97" s="19"/>
      <c r="E97" s="19"/>
      <c r="F97" s="19"/>
      <c r="G97" s="19"/>
      <c r="H97" s="19"/>
      <c r="I97" s="19"/>
      <c r="J97" s="19"/>
      <c r="K97" s="62"/>
      <c r="L97" s="62"/>
    </row>
    <row r="98" spans="3:12">
      <c r="C98" s="19"/>
      <c r="D98" s="19"/>
      <c r="E98" s="19"/>
      <c r="F98" s="19"/>
      <c r="G98" s="19"/>
      <c r="H98" s="19"/>
      <c r="I98" s="19"/>
      <c r="J98" s="19"/>
      <c r="K98" s="62"/>
      <c r="L98" s="62"/>
    </row>
    <row r="99" spans="3:12">
      <c r="C99" s="19"/>
      <c r="D99" s="19"/>
      <c r="E99" s="19"/>
      <c r="F99" s="19"/>
      <c r="G99" s="19"/>
      <c r="H99" s="19"/>
      <c r="I99" s="19"/>
      <c r="J99" s="19"/>
      <c r="K99" s="62"/>
      <c r="L99" s="62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62"/>
      <c r="L100" s="62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62"/>
      <c r="L101" s="62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62"/>
      <c r="L102" s="62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62"/>
      <c r="L103" s="62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62"/>
      <c r="L104" s="62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62"/>
      <c r="L105" s="62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62"/>
      <c r="L106" s="62"/>
    </row>
  </sheetData>
  <mergeCells count="6">
    <mergeCell ref="C53:C54"/>
    <mergeCell ref="D76:E76"/>
    <mergeCell ref="D26:E26"/>
    <mergeCell ref="F26:F27"/>
    <mergeCell ref="D53:E53"/>
    <mergeCell ref="F53:F54"/>
  </mergeCells>
  <pageMargins left="0.7" right="0.7" top="0.75" bottom="0.75" header="0.3" footer="0.3"/>
  <pageSetup paperSize="9" scale="65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5"/>
  <sheetViews>
    <sheetView view="pageBreakPreview" topLeftCell="A19" zoomScale="120" zoomScaleNormal="100" zoomScaleSheetLayoutView="120" workbookViewId="0">
      <selection activeCell="G40" sqref="G40"/>
    </sheetView>
  </sheetViews>
  <sheetFormatPr baseColWidth="10" defaultColWidth="11.42578125" defaultRowHeight="12.75"/>
  <cols>
    <col min="1" max="1" width="5.42578125" customWidth="1"/>
    <col min="2" max="2" width="3.5703125" style="19" customWidth="1"/>
    <col min="3" max="3" width="27.85546875" style="20" customWidth="1"/>
    <col min="4" max="4" width="11.7109375" style="20" bestFit="1" customWidth="1"/>
    <col min="5" max="5" width="11.7109375" style="20" customWidth="1"/>
    <col min="6" max="6" width="12" style="20" customWidth="1"/>
    <col min="7" max="7" width="15.7109375" style="20" bestFit="1" customWidth="1"/>
    <col min="8" max="8" width="15.7109375" style="20" customWidth="1"/>
    <col min="9" max="9" width="15.42578125" style="20" customWidth="1"/>
    <col min="10" max="10" width="3.7109375" style="20" customWidth="1"/>
    <col min="11" max="11" width="9" customWidth="1"/>
    <col min="13" max="13" width="19.140625" customWidth="1"/>
    <col min="14" max="14" width="6.5703125" bestFit="1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2:13" ht="15">
      <c r="C2" s="21" t="s">
        <v>100</v>
      </c>
      <c r="D2" s="3"/>
      <c r="E2" s="21"/>
      <c r="F2" s="21"/>
      <c r="G2" s="21"/>
      <c r="H2" s="21"/>
      <c r="I2" s="21"/>
      <c r="J2" s="21"/>
    </row>
    <row r="3" spans="2:13" ht="15">
      <c r="C3" s="22"/>
      <c r="D3" s="3"/>
      <c r="E3" s="22"/>
      <c r="F3" s="22"/>
      <c r="G3" s="22"/>
      <c r="H3" s="22"/>
      <c r="I3" s="22"/>
      <c r="J3" s="22"/>
    </row>
    <row r="4" spans="2:13" ht="15">
      <c r="C4" s="23" t="s">
        <v>117</v>
      </c>
      <c r="D4" s="3"/>
      <c r="E4" s="23"/>
      <c r="F4" s="23"/>
      <c r="G4" s="23"/>
      <c r="H4" s="23"/>
      <c r="I4" s="23"/>
      <c r="J4" s="23"/>
    </row>
    <row r="6" spans="2:13">
      <c r="C6" s="10" t="s">
        <v>110</v>
      </c>
    </row>
    <row r="7" spans="2:13" ht="6" customHeight="1" thickBot="1">
      <c r="C7" s="94"/>
      <c r="D7" s="95"/>
      <c r="E7" s="95"/>
      <c r="F7" s="95"/>
      <c r="G7" s="26"/>
      <c r="H7" s="26"/>
      <c r="I7" s="26"/>
      <c r="J7" s="26"/>
    </row>
    <row r="8" spans="2:13" ht="13.5" customHeight="1">
      <c r="C8" s="274" t="s">
        <v>44</v>
      </c>
      <c r="D8" s="303" t="s">
        <v>77</v>
      </c>
      <c r="E8" s="308"/>
      <c r="F8" s="309" t="s">
        <v>78</v>
      </c>
      <c r="J8" s="26"/>
    </row>
    <row r="9" spans="2:13" s="1" customFormat="1" ht="13.5" customHeight="1">
      <c r="B9" s="19"/>
      <c r="C9" s="275"/>
      <c r="D9" s="146">
        <v>2018</v>
      </c>
      <c r="E9" s="126">
        <v>2019</v>
      </c>
      <c r="F9" s="310"/>
      <c r="G9" s="20"/>
      <c r="H9" s="20"/>
      <c r="I9" s="20"/>
      <c r="J9" s="26"/>
    </row>
    <row r="10" spans="2:13">
      <c r="C10" s="262" t="s">
        <v>10</v>
      </c>
      <c r="D10" s="263">
        <v>272.57810212763928</v>
      </c>
      <c r="E10" s="264">
        <v>278.73546697544634</v>
      </c>
      <c r="F10" s="265">
        <f>+E10/D10-1</f>
        <v>2.2589359892614347E-2</v>
      </c>
      <c r="J10" s="26"/>
      <c r="L10" t="s">
        <v>9</v>
      </c>
      <c r="M10" s="46">
        <f>E11</f>
        <v>3558.4614149200661</v>
      </c>
    </row>
    <row r="11" spans="2:13">
      <c r="C11" s="266" t="s">
        <v>9</v>
      </c>
      <c r="D11" s="267">
        <v>3344.793224685</v>
      </c>
      <c r="E11" s="268">
        <v>3558.4614149200661</v>
      </c>
      <c r="F11" s="269">
        <f>+E11/D11-1</f>
        <v>6.3880836835642718E-2</v>
      </c>
      <c r="J11" s="26"/>
      <c r="L11" t="s">
        <v>12</v>
      </c>
      <c r="M11" s="46">
        <f>E12</f>
        <v>598.25441004010133</v>
      </c>
    </row>
    <row r="12" spans="2:13">
      <c r="C12" s="266" t="s">
        <v>12</v>
      </c>
      <c r="D12" s="267">
        <v>557.81578501416664</v>
      </c>
      <c r="E12" s="268">
        <v>598.25441004010133</v>
      </c>
      <c r="F12" s="269">
        <f>+E12/D12-1</f>
        <v>7.2494587124148246E-2</v>
      </c>
      <c r="J12" s="26"/>
      <c r="L12" t="s">
        <v>10</v>
      </c>
      <c r="M12" s="46">
        <f>E10</f>
        <v>278.73546697544634</v>
      </c>
    </row>
    <row r="13" spans="2:13">
      <c r="C13" s="270" t="s">
        <v>11</v>
      </c>
      <c r="D13" s="271">
        <v>76.864570733333338</v>
      </c>
      <c r="E13" s="272">
        <v>67.544943532014457</v>
      </c>
      <c r="F13" s="273">
        <f>+E13/D13-1</f>
        <v>-0.12124737199992319</v>
      </c>
      <c r="J13" s="26"/>
      <c r="L13" t="s">
        <v>11</v>
      </c>
      <c r="M13" s="46">
        <f>E13</f>
        <v>67.544943532014457</v>
      </c>
    </row>
    <row r="14" spans="2:13" ht="13.5" thickBot="1">
      <c r="C14" s="276" t="s">
        <v>74</v>
      </c>
      <c r="D14" s="277">
        <f>SUM(D10:D13)</f>
        <v>4252.0516825601399</v>
      </c>
      <c r="E14" s="278">
        <f>SUM(E10:E13)</f>
        <v>4502.9962354676281</v>
      </c>
      <c r="F14" s="279">
        <f>+E14/D14-1</f>
        <v>5.9017286628180399E-2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5">
      <c r="C16" s="23" t="s">
        <v>118</v>
      </c>
      <c r="D16" s="26"/>
      <c r="E16" s="26"/>
      <c r="F16" s="26"/>
      <c r="G16" s="26"/>
      <c r="H16" s="26"/>
      <c r="I16" s="26"/>
      <c r="J16" s="26"/>
    </row>
    <row r="17" spans="3:18">
      <c r="D17" s="26"/>
      <c r="E17" s="26"/>
      <c r="F17" s="26"/>
      <c r="G17" s="26"/>
      <c r="H17" s="26"/>
      <c r="I17" s="26"/>
      <c r="J17" s="26"/>
    </row>
    <row r="18" spans="3:18" ht="33" customHeight="1">
      <c r="C18" s="315" t="s">
        <v>101</v>
      </c>
      <c r="D18" s="315"/>
      <c r="E18" s="315"/>
      <c r="F18" s="315"/>
      <c r="G18" s="316" t="s">
        <v>102</v>
      </c>
      <c r="H18" s="316"/>
      <c r="I18" s="316"/>
      <c r="J18" s="316"/>
    </row>
    <row r="19" spans="3:18">
      <c r="C19" s="25"/>
      <c r="D19" s="26"/>
      <c r="E19" s="26"/>
      <c r="F19" s="26"/>
      <c r="G19" s="26"/>
      <c r="H19" s="26"/>
      <c r="I19" s="26"/>
      <c r="J19" s="26"/>
    </row>
    <row r="20" spans="3:18" ht="13.5" thickBot="1">
      <c r="C20" s="19"/>
      <c r="D20" s="19"/>
      <c r="E20" s="19"/>
      <c r="F20" s="19"/>
      <c r="G20" s="19"/>
      <c r="H20" s="19"/>
      <c r="I20" s="19"/>
      <c r="J20" s="26"/>
    </row>
    <row r="21" spans="3:18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18">
      <c r="C22" s="19"/>
      <c r="D22" s="19"/>
      <c r="E22" s="19"/>
      <c r="F22" s="19"/>
      <c r="G22" s="19"/>
      <c r="J22" s="26"/>
      <c r="Q22" s="30" t="s">
        <v>10</v>
      </c>
      <c r="R22" s="19" t="s">
        <v>17</v>
      </c>
    </row>
    <row r="23" spans="3:18">
      <c r="C23" s="19"/>
      <c r="D23" s="19"/>
      <c r="E23" s="19"/>
      <c r="F23" s="19"/>
      <c r="G23" s="19"/>
      <c r="J23" s="26"/>
      <c r="Q23" s="30" t="s">
        <v>10</v>
      </c>
      <c r="R23" s="19" t="s">
        <v>22</v>
      </c>
    </row>
    <row r="24" spans="3:18">
      <c r="C24" s="19"/>
      <c r="D24" s="19"/>
      <c r="E24" s="19"/>
      <c r="F24" s="19"/>
      <c r="G24" s="19"/>
      <c r="J24" s="26"/>
      <c r="Q24" s="30" t="s">
        <v>10</v>
      </c>
      <c r="R24" s="19" t="s">
        <v>28</v>
      </c>
    </row>
    <row r="25" spans="3:18">
      <c r="C25" s="19"/>
      <c r="D25" s="19"/>
      <c r="E25" s="19"/>
      <c r="F25" s="19"/>
      <c r="G25" s="19"/>
      <c r="J25" s="26"/>
      <c r="Q25" s="30" t="s">
        <v>10</v>
      </c>
      <c r="R25" s="19" t="s">
        <v>29</v>
      </c>
    </row>
    <row r="26" spans="3:18">
      <c r="C26" s="19"/>
      <c r="D26" s="19"/>
      <c r="E26" s="19"/>
      <c r="F26" s="19"/>
      <c r="G26" s="19"/>
      <c r="J26" s="26"/>
      <c r="Q26" s="30" t="s">
        <v>10</v>
      </c>
      <c r="R26" s="19" t="s">
        <v>35</v>
      </c>
    </row>
    <row r="27" spans="3:18">
      <c r="C27" s="25"/>
      <c r="D27" s="26"/>
      <c r="E27" s="26"/>
      <c r="F27" s="26"/>
      <c r="G27" s="26"/>
      <c r="J27" s="26"/>
      <c r="Q27" s="30" t="s">
        <v>10</v>
      </c>
      <c r="R27" s="19" t="s">
        <v>37</v>
      </c>
    </row>
    <row r="28" spans="3:18">
      <c r="C28" s="25"/>
      <c r="D28" s="26"/>
      <c r="E28" s="26"/>
      <c r="F28" s="26"/>
      <c r="G28" s="26"/>
      <c r="J28" s="26"/>
      <c r="Q28" s="31" t="s">
        <v>10</v>
      </c>
      <c r="R28" s="32" t="s">
        <v>39</v>
      </c>
    </row>
    <row r="29" spans="3:18">
      <c r="C29" s="25"/>
      <c r="D29" s="26"/>
      <c r="E29" s="26"/>
      <c r="F29" s="26"/>
      <c r="G29" s="26"/>
      <c r="J29" s="26"/>
      <c r="Q29" s="33" t="s">
        <v>9</v>
      </c>
      <c r="R29" s="19" t="s">
        <v>18</v>
      </c>
    </row>
    <row r="30" spans="3:18" ht="15.75" customHeight="1">
      <c r="C30" s="25"/>
      <c r="D30" s="26"/>
      <c r="E30" s="26"/>
      <c r="F30" s="26"/>
      <c r="G30" s="26"/>
      <c r="J30" s="26"/>
      <c r="Q30" s="33" t="s">
        <v>9</v>
      </c>
      <c r="R30" s="19" t="s">
        <v>24</v>
      </c>
    </row>
    <row r="31" spans="3:18" ht="15" customHeight="1">
      <c r="C31" s="25"/>
      <c r="D31" s="26"/>
      <c r="E31" s="26"/>
      <c r="F31" s="26"/>
      <c r="G31" s="26"/>
      <c r="J31" s="26"/>
      <c r="Q31" s="33" t="s">
        <v>9</v>
      </c>
      <c r="R31" s="19" t="s">
        <v>25</v>
      </c>
    </row>
    <row r="32" spans="3:18">
      <c r="C32" s="25"/>
      <c r="D32" s="26"/>
      <c r="E32" s="26"/>
      <c r="F32" s="26"/>
      <c r="G32" s="26"/>
      <c r="J32" s="26"/>
      <c r="Q32" s="33" t="s">
        <v>9</v>
      </c>
      <c r="R32" s="19" t="s">
        <v>27</v>
      </c>
    </row>
    <row r="33" spans="3:18">
      <c r="C33" s="25"/>
      <c r="D33" s="26"/>
      <c r="E33" s="26"/>
      <c r="F33" s="26"/>
      <c r="G33" s="26"/>
      <c r="J33" s="26"/>
      <c r="Q33" s="33" t="s">
        <v>9</v>
      </c>
      <c r="R33" s="19" t="s">
        <v>30</v>
      </c>
    </row>
    <row r="34" spans="3:18">
      <c r="C34" s="25"/>
      <c r="D34" s="26"/>
      <c r="E34" s="26"/>
      <c r="F34" s="26"/>
      <c r="G34" s="26"/>
      <c r="J34" s="26"/>
      <c r="Q34" s="33" t="s">
        <v>9</v>
      </c>
      <c r="R34" s="19" t="s">
        <v>34</v>
      </c>
    </row>
    <row r="35" spans="3:18">
      <c r="C35" s="25"/>
      <c r="D35" s="26"/>
      <c r="E35" s="26"/>
      <c r="F35" s="26"/>
      <c r="G35" s="26"/>
      <c r="J35" s="26"/>
      <c r="Q35" s="34" t="s">
        <v>9</v>
      </c>
      <c r="R35" s="32" t="s">
        <v>40</v>
      </c>
    </row>
    <row r="36" spans="3:18">
      <c r="C36" s="25"/>
      <c r="D36" s="26"/>
      <c r="E36" s="26"/>
      <c r="F36" s="26"/>
      <c r="G36" s="26"/>
      <c r="J36" s="26"/>
      <c r="Q36" s="35" t="s">
        <v>12</v>
      </c>
      <c r="R36" s="19" t="s">
        <v>19</v>
      </c>
    </row>
    <row r="37" spans="3:18">
      <c r="C37" s="25"/>
      <c r="D37" s="26"/>
      <c r="E37" s="26"/>
      <c r="F37" s="26"/>
      <c r="G37" s="26"/>
      <c r="J37" s="26"/>
      <c r="Q37" s="35" t="s">
        <v>12</v>
      </c>
      <c r="R37" s="19" t="s">
        <v>20</v>
      </c>
    </row>
    <row r="38" spans="3:18">
      <c r="C38" s="25"/>
      <c r="D38" s="26"/>
      <c r="E38" s="26"/>
      <c r="F38" s="26"/>
      <c r="G38" s="26"/>
      <c r="J38" s="26"/>
      <c r="Q38" s="35" t="s">
        <v>12</v>
      </c>
      <c r="R38" s="19" t="s">
        <v>21</v>
      </c>
    </row>
    <row r="39" spans="3:18">
      <c r="C39" s="25"/>
      <c r="D39" s="26"/>
      <c r="E39" s="26"/>
      <c r="F39" s="26"/>
      <c r="G39" s="26"/>
      <c r="J39" s="26"/>
      <c r="Q39" s="35" t="s">
        <v>12</v>
      </c>
      <c r="R39" s="19" t="s">
        <v>23</v>
      </c>
    </row>
    <row r="40" spans="3:18">
      <c r="C40" s="25"/>
      <c r="D40" s="19"/>
      <c r="E40" s="19"/>
      <c r="F40" s="19"/>
      <c r="G40" s="19"/>
      <c r="J40" s="19"/>
      <c r="Q40" s="35" t="s">
        <v>12</v>
      </c>
      <c r="R40" s="19" t="s">
        <v>26</v>
      </c>
    </row>
    <row r="41" spans="3:18">
      <c r="C41" s="25"/>
      <c r="D41" s="19"/>
      <c r="E41" s="19"/>
      <c r="F41" s="19"/>
      <c r="G41" s="19"/>
      <c r="J41" s="19"/>
      <c r="Q41" s="35" t="s">
        <v>12</v>
      </c>
      <c r="R41" s="19" t="s">
        <v>32</v>
      </c>
    </row>
    <row r="42" spans="3:18" ht="12.75" customHeight="1">
      <c r="C42" s="25"/>
      <c r="D42" s="19"/>
      <c r="E42" s="19"/>
      <c r="F42" s="19"/>
      <c r="G42" s="19"/>
      <c r="J42" s="19"/>
      <c r="Q42" s="36" t="s">
        <v>12</v>
      </c>
      <c r="R42" s="32" t="s">
        <v>33</v>
      </c>
    </row>
    <row r="43" spans="3:18" ht="16.5" customHeight="1">
      <c r="C43" s="25"/>
      <c r="D43" s="19"/>
      <c r="E43" s="19"/>
      <c r="F43" s="19"/>
      <c r="G43" s="19"/>
      <c r="J43" s="19"/>
      <c r="Q43" s="37" t="s">
        <v>12</v>
      </c>
      <c r="R43" s="19" t="s">
        <v>36</v>
      </c>
    </row>
    <row r="44" spans="3:18">
      <c r="C44" s="25"/>
      <c r="D44" s="19"/>
      <c r="E44" s="19"/>
      <c r="F44" s="19"/>
      <c r="G44" s="19"/>
      <c r="J44" s="19"/>
      <c r="Q44" s="37" t="s">
        <v>12</v>
      </c>
      <c r="R44" s="19" t="s">
        <v>38</v>
      </c>
    </row>
    <row r="45" spans="3:18" ht="13.5" thickBot="1">
      <c r="C45" s="25"/>
      <c r="D45" s="19"/>
      <c r="E45" s="19"/>
      <c r="F45" s="19"/>
      <c r="G45" s="19"/>
      <c r="J45" s="19"/>
      <c r="Q45" s="38" t="s">
        <v>11</v>
      </c>
      <c r="R45" s="39" t="s">
        <v>31</v>
      </c>
    </row>
    <row r="46" spans="3:18">
      <c r="C46" s="25"/>
      <c r="D46" s="19"/>
      <c r="E46" s="19"/>
      <c r="F46" s="19"/>
      <c r="G46" s="19"/>
      <c r="H46" s="19"/>
      <c r="I46" s="19"/>
      <c r="J46" s="19"/>
    </row>
    <row r="47" spans="3:18">
      <c r="C47" s="25"/>
      <c r="D47" s="19"/>
      <c r="E47" s="19"/>
      <c r="F47" s="19"/>
      <c r="G47" s="19"/>
      <c r="H47" s="19"/>
      <c r="I47" s="19"/>
      <c r="J47" s="19"/>
    </row>
    <row r="48" spans="3:18">
      <c r="C48" s="25"/>
      <c r="D48" s="19"/>
      <c r="E48" s="19"/>
      <c r="F48" s="19"/>
      <c r="G48" s="19"/>
      <c r="H48" s="19"/>
      <c r="I48" s="19"/>
      <c r="J48" s="19"/>
    </row>
    <row r="49" spans="3:11">
      <c r="C49" s="25"/>
      <c r="D49" s="19"/>
      <c r="E49" s="19"/>
      <c r="F49" s="19"/>
      <c r="G49" s="19"/>
      <c r="H49" s="19"/>
      <c r="I49" s="19"/>
      <c r="J49" s="19"/>
    </row>
    <row r="50" spans="3:11">
      <c r="C50" s="25"/>
      <c r="D50" s="19"/>
      <c r="E50" s="19"/>
      <c r="F50" s="19"/>
      <c r="G50" s="19"/>
      <c r="H50" s="19"/>
      <c r="I50" s="19"/>
      <c r="J50" s="19"/>
    </row>
    <row r="51" spans="3:11">
      <c r="C51" s="25"/>
      <c r="D51" s="19"/>
      <c r="E51" s="19"/>
      <c r="F51" s="19"/>
      <c r="G51" s="19"/>
      <c r="H51" s="19"/>
      <c r="I51" s="19"/>
      <c r="J51" s="19"/>
    </row>
    <row r="52" spans="3:11">
      <c r="C52" s="25"/>
      <c r="D52" s="19"/>
      <c r="E52" s="19"/>
      <c r="F52" s="19"/>
      <c r="G52" s="19"/>
      <c r="H52" s="19"/>
      <c r="I52" s="40"/>
      <c r="J52" s="19"/>
    </row>
    <row r="53" spans="3:11" ht="13.5" thickBot="1">
      <c r="C53" s="280" t="s">
        <v>111</v>
      </c>
      <c r="D53" s="93"/>
      <c r="E53" s="93"/>
      <c r="F53" s="93"/>
      <c r="G53" s="93"/>
      <c r="H53" s="93"/>
      <c r="I53" s="40"/>
      <c r="J53" s="19"/>
    </row>
    <row r="54" spans="3:11">
      <c r="C54" s="311" t="s">
        <v>13</v>
      </c>
      <c r="D54" s="313" t="s">
        <v>103</v>
      </c>
      <c r="E54" s="314"/>
      <c r="F54" s="314"/>
      <c r="G54" s="314"/>
      <c r="H54" s="314"/>
      <c r="I54" s="19"/>
      <c r="J54" s="19"/>
    </row>
    <row r="55" spans="3:11">
      <c r="C55" s="312"/>
      <c r="D55" s="151" t="s">
        <v>14</v>
      </c>
      <c r="E55" s="152" t="s">
        <v>15</v>
      </c>
      <c r="F55" s="152" t="s">
        <v>5</v>
      </c>
      <c r="G55" s="152" t="s">
        <v>16</v>
      </c>
      <c r="H55" s="152" t="s">
        <v>74</v>
      </c>
      <c r="I55" s="19"/>
      <c r="J55" s="19"/>
    </row>
    <row r="56" spans="3:11">
      <c r="C56" s="281" t="s">
        <v>10</v>
      </c>
      <c r="D56" s="319">
        <v>50.200767532500002</v>
      </c>
      <c r="E56" s="320">
        <v>141.35470985679683</v>
      </c>
      <c r="F56" s="320">
        <v>0</v>
      </c>
      <c r="G56" s="320">
        <v>106.21794952870252</v>
      </c>
      <c r="H56" s="320">
        <f>SUM(D56:G56)</f>
        <v>297.77342691799936</v>
      </c>
      <c r="I56" s="19"/>
      <c r="K56" s="19"/>
    </row>
    <row r="57" spans="3:11">
      <c r="C57" s="282" t="s">
        <v>9</v>
      </c>
      <c r="D57" s="321">
        <v>0</v>
      </c>
      <c r="E57" s="322">
        <v>2405.8727573542228</v>
      </c>
      <c r="F57" s="322">
        <v>0</v>
      </c>
      <c r="G57" s="322">
        <v>1161.3162481804809</v>
      </c>
      <c r="H57" s="322">
        <f>SUM(D57:G57)</f>
        <v>3567.1890055347039</v>
      </c>
      <c r="I57" s="19"/>
      <c r="K57" s="19"/>
    </row>
    <row r="58" spans="3:11">
      <c r="C58" s="282" t="s">
        <v>12</v>
      </c>
      <c r="D58" s="321">
        <v>42.52608640250002</v>
      </c>
      <c r="E58" s="322">
        <v>397.26563249337289</v>
      </c>
      <c r="F58" s="322">
        <v>49.242465799999991</v>
      </c>
      <c r="G58" s="322">
        <v>63.730769717221506</v>
      </c>
      <c r="H58" s="322">
        <f>SUM(D58:G58)</f>
        <v>552.76495441309442</v>
      </c>
      <c r="I58" s="19"/>
      <c r="K58" s="19"/>
    </row>
    <row r="59" spans="3:11">
      <c r="C59" s="283" t="s">
        <v>11</v>
      </c>
      <c r="D59" s="323">
        <v>0</v>
      </c>
      <c r="E59" s="324">
        <v>0.29448897886832676</v>
      </c>
      <c r="F59" s="324">
        <v>0</v>
      </c>
      <c r="G59" s="324">
        <v>84.974359622962012</v>
      </c>
      <c r="H59" s="324">
        <f>SUM(D59:G59)</f>
        <v>85.268848601830342</v>
      </c>
      <c r="I59" s="19"/>
      <c r="K59" s="19"/>
    </row>
    <row r="60" spans="3:11" ht="13.5" thickBot="1">
      <c r="C60" s="153" t="s">
        <v>74</v>
      </c>
      <c r="D60" s="325">
        <f>SUM(D56:D59)</f>
        <v>92.726853935000022</v>
      </c>
      <c r="E60" s="326">
        <f>SUM(E56:E59)</f>
        <v>2944.7875886832608</v>
      </c>
      <c r="F60" s="326">
        <f>SUM(F56:F59)</f>
        <v>49.242465799999991</v>
      </c>
      <c r="G60" s="326">
        <f>SUM(G56:G59)</f>
        <v>1416.2393270493669</v>
      </c>
      <c r="H60" s="326">
        <f>SUM(H56:H59)</f>
        <v>4502.9962354676281</v>
      </c>
      <c r="I60" s="19"/>
      <c r="J60" s="19"/>
    </row>
    <row r="61" spans="3:11" ht="6.75" customHeight="1">
      <c r="C61" s="19"/>
      <c r="D61" s="19"/>
      <c r="E61" s="19"/>
      <c r="F61" s="19"/>
      <c r="G61" s="19"/>
      <c r="H61" s="19"/>
      <c r="I61" s="19"/>
      <c r="J61" s="19"/>
    </row>
    <row r="62" spans="3:11">
      <c r="C62" s="19"/>
      <c r="D62" s="19"/>
      <c r="E62" s="19"/>
      <c r="F62" s="19"/>
      <c r="G62" s="19"/>
      <c r="H62" s="19"/>
      <c r="I62" s="19"/>
      <c r="J62" s="19"/>
    </row>
    <row r="63" spans="3:11">
      <c r="C63" s="19"/>
      <c r="D63" s="19"/>
      <c r="E63" s="19"/>
      <c r="F63" s="19"/>
      <c r="G63" s="19"/>
      <c r="H63" s="19"/>
      <c r="I63" s="19"/>
      <c r="J63" s="19"/>
    </row>
    <row r="64" spans="3:11">
      <c r="H64" s="160"/>
    </row>
    <row r="65" spans="5:5">
      <c r="E65" s="160"/>
    </row>
  </sheetData>
  <sortState ref="L10:M13">
    <sortCondition descending="1" ref="M10:M13"/>
  </sortState>
  <mergeCells count="6">
    <mergeCell ref="C54:C55"/>
    <mergeCell ref="D54:H54"/>
    <mergeCell ref="C18:F18"/>
    <mergeCell ref="G18:J18"/>
    <mergeCell ref="D8:E8"/>
    <mergeCell ref="F8:F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3"/>
  <sheetViews>
    <sheetView view="pageBreakPreview" zoomScale="160" zoomScaleNormal="100" zoomScaleSheetLayoutView="160" workbookViewId="0">
      <selection activeCell="B1" sqref="B1"/>
    </sheetView>
  </sheetViews>
  <sheetFormatPr baseColWidth="10" defaultColWidth="11.42578125" defaultRowHeight="12.75"/>
  <cols>
    <col min="1" max="1" width="5.42578125" style="1" customWidth="1"/>
    <col min="2" max="2" width="5.42578125" style="19" customWidth="1"/>
    <col min="3" max="3" width="24.28515625" style="20" customWidth="1"/>
    <col min="4" max="4" width="11.7109375" style="20" bestFit="1" customWidth="1"/>
    <col min="5" max="5" width="12.42578125" style="20" customWidth="1"/>
    <col min="6" max="6" width="12.7109375" style="20" customWidth="1"/>
    <col min="7" max="9" width="16.140625" style="20" customWidth="1"/>
    <col min="10" max="10" width="12.28515625" style="20" customWidth="1"/>
    <col min="11" max="11" width="9.7109375" style="9" customWidth="1"/>
    <col min="12" max="12" width="10.28515625" style="9" customWidth="1"/>
    <col min="13" max="13" width="11.42578125" style="9"/>
    <col min="14" max="14" width="14.5703125" style="9" customWidth="1"/>
    <col min="15" max="15" width="14.5703125" style="9" bestFit="1" customWidth="1"/>
    <col min="16" max="16" width="13.5703125" style="9" customWidth="1"/>
    <col min="17" max="17" width="12.7109375" style="9" bestFit="1" customWidth="1"/>
    <col min="18" max="18" width="14.28515625" style="9" bestFit="1" customWidth="1"/>
    <col min="19" max="19" width="14.42578125" style="9" customWidth="1"/>
    <col min="20" max="20" width="13.28515625" style="15" customWidth="1"/>
    <col min="21" max="16384" width="11.42578125" style="1"/>
  </cols>
  <sheetData>
    <row r="1" spans="3:19" ht="15">
      <c r="C1" s="22"/>
      <c r="D1" s="3"/>
      <c r="E1" s="22"/>
      <c r="F1" s="22"/>
      <c r="G1" s="22"/>
      <c r="H1" s="22"/>
      <c r="I1" s="22"/>
      <c r="J1" s="22"/>
      <c r="K1" s="47"/>
      <c r="L1" s="47"/>
      <c r="M1" s="48"/>
      <c r="N1" s="48"/>
      <c r="O1" s="48"/>
      <c r="P1" s="48"/>
      <c r="Q1" s="48"/>
      <c r="R1" s="48"/>
    </row>
    <row r="2" spans="3:19" ht="15">
      <c r="C2" s="23" t="s">
        <v>119</v>
      </c>
      <c r="D2" s="3"/>
      <c r="E2" s="23"/>
      <c r="F2" s="23"/>
      <c r="G2" s="23"/>
      <c r="H2" s="23"/>
      <c r="I2" s="23"/>
      <c r="J2" s="23"/>
      <c r="K2" s="4"/>
      <c r="L2" s="4"/>
      <c r="M2" s="49"/>
      <c r="N2" s="49"/>
      <c r="O2" s="49"/>
      <c r="P2" s="49"/>
      <c r="Q2" s="49"/>
      <c r="R2" s="49"/>
    </row>
    <row r="3" spans="3:19" ht="15">
      <c r="C3" s="23"/>
      <c r="D3" s="3"/>
      <c r="E3" s="23"/>
      <c r="F3" s="23"/>
      <c r="G3" s="23"/>
      <c r="H3" s="23"/>
      <c r="I3" s="23"/>
      <c r="J3" s="23"/>
      <c r="K3" s="4"/>
      <c r="L3" s="4"/>
      <c r="M3" s="49"/>
      <c r="N3" s="49"/>
      <c r="O3" s="49"/>
      <c r="P3" s="49"/>
      <c r="Q3" s="49"/>
      <c r="R3" s="49"/>
    </row>
    <row r="4" spans="3:19" ht="15">
      <c r="C4" s="10" t="s">
        <v>112</v>
      </c>
      <c r="D4" s="3"/>
      <c r="E4" s="23"/>
      <c r="F4" s="23"/>
      <c r="G4" s="23"/>
      <c r="H4" s="23"/>
      <c r="I4" s="23"/>
      <c r="J4" s="23"/>
      <c r="K4" s="4"/>
      <c r="L4" s="4"/>
      <c r="M4" s="49"/>
      <c r="N4" s="49"/>
      <c r="O4" s="49"/>
      <c r="P4" s="49"/>
      <c r="Q4" s="49"/>
      <c r="R4" s="49"/>
    </row>
    <row r="5" spans="3:19" ht="13.5" thickBot="1">
      <c r="C5"/>
      <c r="D5"/>
      <c r="E5"/>
      <c r="F5"/>
      <c r="G5"/>
    </row>
    <row r="6" spans="3:19" ht="12.75" customHeight="1">
      <c r="C6" s="144" t="s">
        <v>61</v>
      </c>
      <c r="D6" s="303" t="s">
        <v>77</v>
      </c>
      <c r="E6" s="308"/>
      <c r="F6" s="309" t="s">
        <v>78</v>
      </c>
      <c r="G6"/>
      <c r="O6" s="51"/>
      <c r="P6" s="92"/>
    </row>
    <row r="7" spans="3:19" ht="12.75" customHeight="1">
      <c r="C7" s="145"/>
      <c r="D7" s="146">
        <v>2018</v>
      </c>
      <c r="E7" s="126">
        <v>2019</v>
      </c>
      <c r="F7" s="310"/>
      <c r="G7"/>
      <c r="O7" s="51"/>
      <c r="P7" s="92"/>
    </row>
    <row r="8" spans="3:19" ht="20.100000000000001" customHeight="1">
      <c r="C8" s="155" t="s">
        <v>17</v>
      </c>
      <c r="D8" s="327">
        <v>4.7170519999999998</v>
      </c>
      <c r="E8" s="328">
        <v>5.8538951061079194</v>
      </c>
      <c r="F8" s="331">
        <f>+E8/D8-1</f>
        <v>0.24100711760394411</v>
      </c>
      <c r="G8"/>
      <c r="J8" s="26"/>
      <c r="K8" s="50"/>
      <c r="L8" s="50"/>
      <c r="O8" s="51"/>
      <c r="P8" s="92"/>
    </row>
    <row r="9" spans="3:19" ht="20.100000000000001" customHeight="1">
      <c r="C9" s="156" t="s">
        <v>18</v>
      </c>
      <c r="D9" s="329">
        <v>228.72497730500001</v>
      </c>
      <c r="E9" s="330">
        <v>245.41329483298586</v>
      </c>
      <c r="F9" s="332">
        <f t="shared" ref="F9:F32" si="0">+E9/D9-1</f>
        <v>7.2962374833826393E-2</v>
      </c>
      <c r="G9"/>
      <c r="J9" s="26"/>
      <c r="K9" s="50"/>
      <c r="L9" s="50"/>
      <c r="O9" s="51"/>
      <c r="P9" s="92"/>
    </row>
    <row r="10" spans="3:19" ht="20.100000000000001" customHeight="1">
      <c r="C10" s="157" t="s">
        <v>19</v>
      </c>
      <c r="D10" s="329">
        <v>4.3333240000000002</v>
      </c>
      <c r="E10" s="330">
        <v>4.5029962354676307</v>
      </c>
      <c r="F10" s="332">
        <f t="shared" si="0"/>
        <v>3.9155215596071491E-2</v>
      </c>
      <c r="G10"/>
      <c r="J10" s="26"/>
      <c r="K10" s="50"/>
      <c r="L10" s="50"/>
      <c r="O10" s="51"/>
      <c r="P10" s="92"/>
    </row>
    <row r="11" spans="3:19" ht="20.100000000000001" customHeight="1">
      <c r="C11" s="156" t="s">
        <v>20</v>
      </c>
      <c r="D11" s="329">
        <v>133.75180263250002</v>
      </c>
      <c r="E11" s="330">
        <v>110.32340776895695</v>
      </c>
      <c r="F11" s="332">
        <f t="shared" si="0"/>
        <v>-0.17516320828897936</v>
      </c>
      <c r="G11"/>
      <c r="J11" s="26"/>
      <c r="K11" s="50"/>
      <c r="L11" s="50"/>
      <c r="P11" s="12"/>
    </row>
    <row r="12" spans="3:19" ht="20.100000000000001" customHeight="1">
      <c r="C12" s="156" t="s">
        <v>21</v>
      </c>
      <c r="D12" s="329">
        <v>1.7461749999999998</v>
      </c>
      <c r="E12" s="330">
        <v>1.3508988706402891</v>
      </c>
      <c r="F12" s="332">
        <f t="shared" si="0"/>
        <v>-0.22636684717150957</v>
      </c>
      <c r="G12"/>
      <c r="J12" s="26"/>
      <c r="K12" s="50"/>
      <c r="L12" s="50"/>
      <c r="O12" s="51"/>
      <c r="P12" s="92"/>
      <c r="Q12" s="51"/>
      <c r="R12" s="51"/>
      <c r="S12" s="51"/>
    </row>
    <row r="13" spans="3:19" ht="20.100000000000001" customHeight="1">
      <c r="C13" s="156" t="s">
        <v>22</v>
      </c>
      <c r="D13" s="329">
        <v>113.28396815250001</v>
      </c>
      <c r="E13" s="330">
        <v>108.07190965122314</v>
      </c>
      <c r="F13" s="332">
        <f t="shared" si="0"/>
        <v>-4.6008791767079837E-2</v>
      </c>
      <c r="G13"/>
      <c r="J13" s="26"/>
      <c r="K13" s="50"/>
      <c r="L13" s="50"/>
      <c r="N13" s="8"/>
      <c r="O13" s="51"/>
      <c r="P13" s="92"/>
      <c r="Q13" s="51"/>
      <c r="R13" s="51"/>
      <c r="S13" s="51"/>
    </row>
    <row r="14" spans="3:19" ht="20.100000000000001" customHeight="1">
      <c r="C14" s="156" t="s">
        <v>60</v>
      </c>
      <c r="D14" s="329">
        <v>231.80160673916666</v>
      </c>
      <c r="E14" s="330">
        <v>187.92844450999993</v>
      </c>
      <c r="F14" s="332">
        <f t="shared" si="0"/>
        <v>-0.18927031113522319</v>
      </c>
      <c r="G14"/>
      <c r="J14" s="19"/>
      <c r="K14" s="50"/>
      <c r="L14" s="50"/>
      <c r="N14" s="8"/>
      <c r="O14" s="51"/>
      <c r="P14" s="92"/>
      <c r="Q14" s="51"/>
      <c r="R14" s="51"/>
      <c r="S14" s="51"/>
    </row>
    <row r="15" spans="3:19" ht="20.100000000000001" customHeight="1">
      <c r="C15" s="156" t="s">
        <v>23</v>
      </c>
      <c r="D15" s="329">
        <v>182.44923017166661</v>
      </c>
      <c r="E15" s="330">
        <v>193.6288381251081</v>
      </c>
      <c r="F15" s="332">
        <f t="shared" si="0"/>
        <v>6.1275171963853126E-2</v>
      </c>
      <c r="G15"/>
      <c r="J15" s="19"/>
      <c r="K15" s="50"/>
      <c r="L15" s="50"/>
      <c r="O15" s="51"/>
      <c r="P15" s="92"/>
      <c r="Q15" s="51"/>
      <c r="R15" s="51"/>
      <c r="S15" s="51"/>
    </row>
    <row r="16" spans="3:19" ht="20.100000000000001" customHeight="1">
      <c r="C16" s="156" t="s">
        <v>24</v>
      </c>
      <c r="D16" s="329">
        <v>913.08998669250002</v>
      </c>
      <c r="E16" s="330">
        <v>883.73223210413335</v>
      </c>
      <c r="F16" s="332">
        <f t="shared" si="0"/>
        <v>-3.2152093458728825E-2</v>
      </c>
      <c r="G16"/>
      <c r="J16" s="19"/>
      <c r="K16" s="50"/>
      <c r="L16" s="50"/>
      <c r="N16" s="8"/>
      <c r="O16" s="51"/>
      <c r="P16" s="92"/>
      <c r="Q16" s="51"/>
      <c r="R16" s="51"/>
      <c r="S16" s="51"/>
    </row>
    <row r="17" spans="3:19" ht="20.100000000000001" customHeight="1">
      <c r="C17" s="156" t="s">
        <v>25</v>
      </c>
      <c r="D17" s="329">
        <v>293.00693538083323</v>
      </c>
      <c r="E17" s="330">
        <v>306.20374401179885</v>
      </c>
      <c r="F17" s="332">
        <f t="shared" si="0"/>
        <v>4.5039236405149286E-2</v>
      </c>
      <c r="G17"/>
      <c r="J17" s="19"/>
      <c r="K17" s="50"/>
      <c r="L17" s="50"/>
      <c r="N17" s="53"/>
      <c r="O17" s="51"/>
      <c r="P17" s="92"/>
      <c r="Q17" s="51"/>
      <c r="R17" s="51"/>
      <c r="S17" s="51"/>
    </row>
    <row r="18" spans="3:19" ht="20.100000000000001" customHeight="1">
      <c r="C18" s="156" t="s">
        <v>26</v>
      </c>
      <c r="D18" s="329">
        <v>77.393854686666671</v>
      </c>
      <c r="E18" s="330">
        <v>112.57490588669077</v>
      </c>
      <c r="F18" s="332">
        <f t="shared" si="0"/>
        <v>0.45457163675923029</v>
      </c>
      <c r="G18"/>
      <c r="J18" s="19"/>
      <c r="K18" s="50"/>
      <c r="L18" s="50"/>
      <c r="O18" s="51"/>
      <c r="P18" s="92"/>
      <c r="Q18" s="51"/>
      <c r="R18" s="51"/>
      <c r="S18" s="51"/>
    </row>
    <row r="19" spans="3:19" ht="20.100000000000001" customHeight="1">
      <c r="C19" s="156" t="s">
        <v>27</v>
      </c>
      <c r="D19" s="329">
        <v>281.15833033916675</v>
      </c>
      <c r="E19" s="330">
        <v>288.19175906992837</v>
      </c>
      <c r="F19" s="332">
        <f t="shared" si="0"/>
        <v>2.5015900195014762E-2</v>
      </c>
      <c r="G19"/>
      <c r="J19" s="19"/>
      <c r="K19" s="50"/>
      <c r="L19" s="50"/>
      <c r="P19" s="12"/>
      <c r="Q19" s="51"/>
      <c r="R19" s="51"/>
      <c r="S19" s="51"/>
    </row>
    <row r="20" spans="3:19" ht="20.100000000000001" customHeight="1">
      <c r="C20" s="156" t="s">
        <v>28</v>
      </c>
      <c r="D20" s="329">
        <v>47.174781970133957</v>
      </c>
      <c r="E20" s="330">
        <v>54.035954825611569</v>
      </c>
      <c r="F20" s="332">
        <f t="shared" si="0"/>
        <v>0.14544153823162076</v>
      </c>
      <c r="G20"/>
      <c r="J20" s="19"/>
      <c r="K20" s="50"/>
      <c r="L20" s="50"/>
      <c r="O20" s="51"/>
      <c r="P20" s="92"/>
      <c r="Q20" s="51"/>
      <c r="R20" s="51"/>
      <c r="S20" s="51"/>
    </row>
    <row r="21" spans="3:19" ht="20.100000000000001" customHeight="1">
      <c r="C21" s="156" t="s">
        <v>29</v>
      </c>
      <c r="D21" s="329">
        <v>4.7665103391666683</v>
      </c>
      <c r="E21" s="330">
        <v>4.9532958590143936</v>
      </c>
      <c r="F21" s="332">
        <f t="shared" si="0"/>
        <v>3.9187058572578426E-2</v>
      </c>
      <c r="G21"/>
      <c r="J21" s="26"/>
      <c r="K21" s="50"/>
      <c r="L21" s="50"/>
      <c r="N21" s="8"/>
      <c r="O21" s="51"/>
      <c r="P21" s="92"/>
      <c r="Q21" s="51"/>
      <c r="R21" s="51"/>
      <c r="S21" s="51"/>
    </row>
    <row r="22" spans="3:19" ht="20.100000000000001" customHeight="1">
      <c r="C22" s="156" t="s">
        <v>30</v>
      </c>
      <c r="D22" s="329">
        <v>1253.2670083499993</v>
      </c>
      <c r="E22" s="330">
        <v>1537.6989120441335</v>
      </c>
      <c r="F22" s="332">
        <f t="shared" si="0"/>
        <v>0.2269523587544251</v>
      </c>
      <c r="G22"/>
      <c r="J22" s="26"/>
      <c r="K22" s="50"/>
      <c r="L22" s="50"/>
      <c r="N22" s="8"/>
      <c r="O22" s="51"/>
      <c r="P22" s="92"/>
      <c r="Q22" s="51"/>
      <c r="R22" s="51"/>
      <c r="S22" s="51"/>
    </row>
    <row r="23" spans="3:19" ht="20.100000000000001" customHeight="1">
      <c r="C23" s="156" t="s">
        <v>31</v>
      </c>
      <c r="D23" s="329">
        <v>76.864570733333338</v>
      </c>
      <c r="E23" s="330">
        <v>67.544943532014457</v>
      </c>
      <c r="F23" s="332">
        <f t="shared" si="0"/>
        <v>-0.12124737199992319</v>
      </c>
      <c r="G23"/>
      <c r="J23" s="26"/>
      <c r="K23" s="50"/>
      <c r="L23" s="50"/>
      <c r="O23" s="51"/>
      <c r="P23" s="51"/>
      <c r="Q23" s="51"/>
      <c r="R23" s="51"/>
      <c r="S23" s="51"/>
    </row>
    <row r="24" spans="3:19" ht="20.100000000000001" customHeight="1">
      <c r="C24" s="156" t="s">
        <v>32</v>
      </c>
      <c r="D24" s="329">
        <v>0.10661936</v>
      </c>
      <c r="E24" s="330">
        <v>0.25650997000000003</v>
      </c>
      <c r="F24" s="332">
        <f t="shared" si="0"/>
        <v>1.4058479623212898</v>
      </c>
      <c r="G24"/>
      <c r="J24" s="26"/>
      <c r="K24" s="50"/>
      <c r="L24" s="50"/>
      <c r="M24" s="8"/>
      <c r="N24" s="8"/>
      <c r="O24" s="51"/>
      <c r="P24" s="92"/>
      <c r="Q24" s="51"/>
      <c r="R24" s="51"/>
      <c r="S24" s="51"/>
    </row>
    <row r="25" spans="3:19" ht="20.100000000000001" customHeight="1">
      <c r="C25" s="156" t="s">
        <v>33</v>
      </c>
      <c r="D25" s="329">
        <v>68.228329190833364</v>
      </c>
      <c r="E25" s="330">
        <v>67.544943532014457</v>
      </c>
      <c r="F25" s="332">
        <f t="shared" si="0"/>
        <v>-1.0016157026320971E-2</v>
      </c>
      <c r="G25"/>
      <c r="J25" s="26"/>
      <c r="K25" s="50"/>
      <c r="L25" s="50"/>
      <c r="M25" s="8"/>
      <c r="P25" s="12"/>
      <c r="Q25" s="51"/>
      <c r="R25" s="51"/>
      <c r="S25" s="51"/>
    </row>
    <row r="26" spans="3:19" ht="20.100000000000001" customHeight="1">
      <c r="C26" s="156" t="s">
        <v>34</v>
      </c>
      <c r="D26" s="329">
        <v>94.803499742499994</v>
      </c>
      <c r="E26" s="330">
        <v>92.311422827086432</v>
      </c>
      <c r="F26" s="332">
        <f t="shared" si="0"/>
        <v>-2.62867607438797E-2</v>
      </c>
      <c r="G26"/>
      <c r="J26" s="26"/>
      <c r="K26" s="50"/>
      <c r="L26" s="50"/>
      <c r="M26" s="8"/>
      <c r="N26" s="8"/>
      <c r="O26" s="51"/>
      <c r="P26" s="92"/>
      <c r="Q26" s="51"/>
      <c r="R26" s="51"/>
      <c r="S26" s="51"/>
    </row>
    <row r="27" spans="3:19" ht="20.100000000000001" customHeight="1">
      <c r="C27" s="156" t="s">
        <v>35</v>
      </c>
      <c r="D27" s="329">
        <v>95.865851388338626</v>
      </c>
      <c r="E27" s="330">
        <v>99.065917180287869</v>
      </c>
      <c r="F27" s="332">
        <f t="shared" si="0"/>
        <v>3.3380664184436748E-2</v>
      </c>
      <c r="G27"/>
      <c r="J27" s="26"/>
      <c r="K27" s="50"/>
      <c r="L27" s="50"/>
      <c r="M27" s="8"/>
      <c r="N27" s="8"/>
      <c r="O27" s="51"/>
      <c r="P27" s="92"/>
      <c r="Q27" s="51"/>
      <c r="R27" s="51"/>
      <c r="S27" s="51"/>
    </row>
    <row r="28" spans="3:19" ht="20.100000000000001" customHeight="1">
      <c r="C28" s="156" t="s">
        <v>36</v>
      </c>
      <c r="D28" s="329">
        <v>76.832379012500027</v>
      </c>
      <c r="E28" s="330">
        <v>94.562920944820249</v>
      </c>
      <c r="F28" s="332">
        <f t="shared" si="0"/>
        <v>0.23076913874338834</v>
      </c>
      <c r="G28"/>
      <c r="J28" s="26"/>
      <c r="K28" s="50"/>
      <c r="L28" s="50"/>
      <c r="P28" s="12"/>
      <c r="Q28" s="51"/>
      <c r="R28" s="51"/>
      <c r="S28" s="51"/>
    </row>
    <row r="29" spans="3:19" ht="20.100000000000001" customHeight="1">
      <c r="C29" s="156" t="s">
        <v>37</v>
      </c>
      <c r="D29" s="329">
        <v>4.3966169999999991</v>
      </c>
      <c r="E29" s="330">
        <v>4.9532958590143936</v>
      </c>
      <c r="F29" s="332">
        <f t="shared" si="0"/>
        <v>0.12661527238201442</v>
      </c>
      <c r="G29"/>
      <c r="J29" s="26"/>
      <c r="K29" s="50"/>
      <c r="L29" s="50"/>
      <c r="M29" s="8"/>
      <c r="N29" s="8"/>
      <c r="O29" s="51"/>
      <c r="P29" s="92"/>
      <c r="Q29" s="51"/>
      <c r="R29" s="51"/>
      <c r="S29" s="51"/>
    </row>
    <row r="30" spans="3:19" ht="20.100000000000001" customHeight="1">
      <c r="C30" s="156" t="s">
        <v>38</v>
      </c>
      <c r="D30" s="329">
        <v>12.974070959999999</v>
      </c>
      <c r="E30" s="330">
        <v>13.508988706402892</v>
      </c>
      <c r="F30" s="332">
        <f t="shared" si="0"/>
        <v>4.1229753409865122E-2</v>
      </c>
      <c r="G30"/>
      <c r="J30" s="26"/>
      <c r="K30" s="50"/>
      <c r="L30" s="50"/>
      <c r="N30" s="8"/>
      <c r="P30" s="12"/>
      <c r="Q30" s="51"/>
      <c r="R30" s="51"/>
      <c r="S30" s="51"/>
    </row>
    <row r="31" spans="3:19" ht="20.100000000000001" customHeight="1">
      <c r="C31" s="156" t="s">
        <v>39</v>
      </c>
      <c r="D31" s="329">
        <v>2.3733212775000001</v>
      </c>
      <c r="E31" s="330">
        <v>1.8011984941870522</v>
      </c>
      <c r="F31" s="332">
        <f t="shared" ref="F31" si="1">+E31/D31-1</f>
        <v>-0.24106419503203891</v>
      </c>
      <c r="G31" s="1"/>
      <c r="J31" s="26"/>
      <c r="K31" s="50"/>
      <c r="L31" s="50"/>
      <c r="N31" s="8"/>
      <c r="P31" s="12"/>
      <c r="Q31" s="51"/>
      <c r="R31" s="51"/>
      <c r="S31" s="51"/>
    </row>
    <row r="32" spans="3:19" ht="20.100000000000001" customHeight="1">
      <c r="C32" s="158" t="s">
        <v>40</v>
      </c>
      <c r="D32" s="317">
        <v>48.940880135833346</v>
      </c>
      <c r="E32" s="318">
        <v>16.981605519999999</v>
      </c>
      <c r="F32" s="333">
        <f t="shared" si="0"/>
        <v>-0.65301797857193677</v>
      </c>
      <c r="G32"/>
      <c r="J32" s="26"/>
      <c r="K32" s="50"/>
      <c r="L32" s="50"/>
      <c r="O32" s="51"/>
      <c r="P32" s="92"/>
      <c r="Q32" s="51"/>
      <c r="R32" s="51"/>
      <c r="S32" s="51"/>
    </row>
    <row r="33" spans="3:19" ht="13.5" thickBot="1">
      <c r="C33" s="147" t="s">
        <v>74</v>
      </c>
      <c r="D33" s="148">
        <f>SUM(D8:D32)</f>
        <v>4252.051682560138</v>
      </c>
      <c r="E33" s="334">
        <f>SUM(E8:E32)</f>
        <v>4502.9962354676281</v>
      </c>
      <c r="F33" s="154">
        <f>+E33/D33-1</f>
        <v>5.9017286628180843E-2</v>
      </c>
      <c r="G33"/>
      <c r="J33" s="26"/>
      <c r="K33" s="52"/>
      <c r="L33" s="8"/>
      <c r="N33" s="54"/>
      <c r="O33" s="51"/>
      <c r="P33" s="51"/>
      <c r="Q33" s="51"/>
      <c r="R33" s="51"/>
      <c r="S33" s="51"/>
    </row>
    <row r="34" spans="3:19">
      <c r="C34"/>
      <c r="D34"/>
      <c r="E34"/>
      <c r="F34"/>
      <c r="G34"/>
      <c r="J34" s="26"/>
      <c r="K34" s="52"/>
      <c r="L34" s="8"/>
      <c r="N34" s="54"/>
      <c r="O34" s="51"/>
      <c r="P34" s="51"/>
      <c r="Q34" s="51"/>
      <c r="R34" s="51"/>
      <c r="S34" s="51"/>
    </row>
    <row r="35" spans="3:19">
      <c r="C35"/>
      <c r="D35"/>
      <c r="E35"/>
      <c r="F35"/>
      <c r="G35"/>
      <c r="H35" s="26"/>
      <c r="I35" s="26"/>
      <c r="J35" s="26"/>
      <c r="K35" s="52"/>
      <c r="L35" s="8"/>
      <c r="O35" s="51"/>
      <c r="P35" s="51"/>
      <c r="Q35" s="51"/>
      <c r="R35" s="51"/>
      <c r="S35" s="51"/>
    </row>
    <row r="36" spans="3:19">
      <c r="C36" s="29" t="s">
        <v>104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54"/>
      <c r="O36" s="51"/>
      <c r="P36" s="51"/>
      <c r="Q36" s="51"/>
      <c r="R36" s="51"/>
      <c r="S36" s="51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51"/>
      <c r="P37" s="51"/>
      <c r="Q37" s="51"/>
      <c r="R37" s="51"/>
      <c r="S37" s="51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51"/>
      <c r="P38" s="51"/>
      <c r="Q38" s="51"/>
      <c r="R38" s="51"/>
      <c r="S38" s="51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51"/>
      <c r="P39" s="51"/>
      <c r="Q39" s="51"/>
      <c r="R39" s="51"/>
      <c r="S39" s="51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5" t="s">
        <v>43</v>
      </c>
      <c r="O43" s="55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6" t="s">
        <v>30</v>
      </c>
      <c r="O44" s="57">
        <v>1537.6989120441335</v>
      </c>
      <c r="P44" s="8"/>
      <c r="S44" s="98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5" t="s">
        <v>24</v>
      </c>
      <c r="O45" s="58">
        <v>883.73223210413335</v>
      </c>
      <c r="P45" s="8"/>
      <c r="S45" s="98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5" t="s">
        <v>25</v>
      </c>
      <c r="O46" s="58">
        <v>306.20374401179885</v>
      </c>
      <c r="P46" s="8"/>
      <c r="S46" s="98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6" t="s">
        <v>27</v>
      </c>
      <c r="O47" s="57">
        <v>288.19175906992837</v>
      </c>
      <c r="P47" s="8"/>
      <c r="S47" s="98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5" t="s">
        <v>18</v>
      </c>
      <c r="O48" s="58">
        <v>245.41329483298586</v>
      </c>
      <c r="P48" s="8"/>
      <c r="S48" s="98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5" t="s">
        <v>23</v>
      </c>
      <c r="O49" s="58">
        <v>193.6288381251081</v>
      </c>
      <c r="P49" s="8"/>
      <c r="S49" s="98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6" t="s">
        <v>60</v>
      </c>
      <c r="O50" s="57">
        <v>187.92844450999993</v>
      </c>
      <c r="P50" s="8"/>
      <c r="S50" s="98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5" t="s">
        <v>26</v>
      </c>
      <c r="O51" s="58">
        <v>112.57490588669077</v>
      </c>
      <c r="P51" s="8"/>
      <c r="S51" s="98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5" t="s">
        <v>20</v>
      </c>
      <c r="O52" s="58">
        <v>110.32340776895695</v>
      </c>
      <c r="P52" s="8"/>
      <c r="S52" s="98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5" t="s">
        <v>22</v>
      </c>
      <c r="O53" s="58">
        <v>108.07190965122314</v>
      </c>
      <c r="P53" s="8"/>
      <c r="S53" s="98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5" t="s">
        <v>35</v>
      </c>
      <c r="O54" s="58">
        <v>99.065917180287869</v>
      </c>
      <c r="P54" s="8"/>
      <c r="S54" s="98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6" t="s">
        <v>36</v>
      </c>
      <c r="O55" s="57">
        <v>94.562920944820249</v>
      </c>
      <c r="P55" s="8"/>
      <c r="S55" s="98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5" t="s">
        <v>34</v>
      </c>
      <c r="O56" s="58">
        <v>92.311422827086432</v>
      </c>
      <c r="P56" s="8"/>
      <c r="S56" s="98"/>
    </row>
    <row r="57" spans="3:19">
      <c r="N57" s="56" t="s">
        <v>31</v>
      </c>
      <c r="O57" s="57">
        <v>67.544943532014457</v>
      </c>
      <c r="S57" s="98"/>
    </row>
    <row r="58" spans="3:19">
      <c r="N58" s="56" t="s">
        <v>33</v>
      </c>
      <c r="O58" s="57">
        <v>67.544943532014457</v>
      </c>
      <c r="S58" s="98"/>
    </row>
    <row r="59" spans="3:19">
      <c r="N59" s="56" t="s">
        <v>28</v>
      </c>
      <c r="O59" s="57">
        <v>54.035954825611569</v>
      </c>
      <c r="S59" s="98"/>
    </row>
    <row r="60" spans="3:19">
      <c r="N60" s="56" t="s">
        <v>40</v>
      </c>
      <c r="O60" s="57">
        <v>16.981605519999999</v>
      </c>
      <c r="S60" s="98"/>
    </row>
    <row r="61" spans="3:19">
      <c r="N61" s="56" t="s">
        <v>38</v>
      </c>
      <c r="O61" s="57">
        <v>13.508988706402892</v>
      </c>
      <c r="S61" s="98"/>
    </row>
    <row r="62" spans="3:19">
      <c r="N62" s="56" t="s">
        <v>17</v>
      </c>
      <c r="O62" s="57">
        <v>5.8538951061079194</v>
      </c>
      <c r="S62" s="98"/>
    </row>
    <row r="63" spans="3:19">
      <c r="N63" s="55" t="s">
        <v>29</v>
      </c>
      <c r="O63" s="58">
        <v>4.9532958590143936</v>
      </c>
      <c r="S63" s="98"/>
    </row>
    <row r="64" spans="3:19">
      <c r="N64" s="55" t="s">
        <v>37</v>
      </c>
      <c r="O64" s="58">
        <v>4.9532958590143936</v>
      </c>
      <c r="S64" s="98"/>
    </row>
    <row r="65" spans="6:19">
      <c r="N65" s="55" t="s">
        <v>19</v>
      </c>
      <c r="O65" s="58">
        <v>4.5029962354676307</v>
      </c>
      <c r="S65" s="98"/>
    </row>
    <row r="66" spans="6:19">
      <c r="N66" s="55" t="s">
        <v>39</v>
      </c>
      <c r="O66" s="58">
        <v>1.8011984941870522</v>
      </c>
      <c r="S66" s="98"/>
    </row>
    <row r="67" spans="6:19">
      <c r="N67" s="56" t="s">
        <v>21</v>
      </c>
      <c r="O67" s="57">
        <v>1.3508988706402891</v>
      </c>
      <c r="S67" s="98"/>
    </row>
    <row r="68" spans="6:19">
      <c r="N68" s="9" t="s">
        <v>32</v>
      </c>
      <c r="O68" s="9">
        <v>0.25650997000000003</v>
      </c>
      <c r="S68" s="159"/>
    </row>
    <row r="70" spans="6:19">
      <c r="F70" s="86"/>
    </row>
    <row r="71" spans="6:19">
      <c r="F71" s="86"/>
    </row>
    <row r="72" spans="6:19">
      <c r="F72" s="86"/>
    </row>
    <row r="73" spans="6:19">
      <c r="F73" s="86"/>
    </row>
    <row r="74" spans="6:19">
      <c r="F74" s="86"/>
    </row>
    <row r="75" spans="6:19">
      <c r="F75" s="86"/>
    </row>
    <row r="76" spans="6:19">
      <c r="F76" s="86"/>
    </row>
    <row r="77" spans="6:19">
      <c r="F77" s="86"/>
    </row>
    <row r="78" spans="6:19">
      <c r="F78" s="86"/>
    </row>
    <row r="79" spans="6:19">
      <c r="F79" s="86"/>
    </row>
    <row r="80" spans="6:19">
      <c r="F80" s="86"/>
    </row>
    <row r="81" spans="6:6">
      <c r="F81" s="86"/>
    </row>
    <row r="82" spans="6:6">
      <c r="F82" s="86"/>
    </row>
    <row r="83" spans="6:6">
      <c r="F83" s="86"/>
    </row>
    <row r="84" spans="6:6">
      <c r="F84" s="86"/>
    </row>
    <row r="85" spans="6:6">
      <c r="F85" s="86"/>
    </row>
    <row r="86" spans="6:6">
      <c r="F86" s="86"/>
    </row>
    <row r="87" spans="6:6">
      <c r="F87" s="86"/>
    </row>
    <row r="88" spans="6:6">
      <c r="F88" s="86"/>
    </row>
    <row r="89" spans="6:6">
      <c r="F89" s="86"/>
    </row>
    <row r="90" spans="6:6">
      <c r="F90" s="86"/>
    </row>
    <row r="91" spans="6:6">
      <c r="F91" s="86"/>
    </row>
    <row r="92" spans="6:6">
      <c r="F92" s="86"/>
    </row>
    <row r="93" spans="6:6">
      <c r="F93" s="86"/>
    </row>
  </sheetData>
  <sortState ref="R44:S68">
    <sortCondition descending="1" ref="S44"/>
  </sortState>
  <mergeCells count="2">
    <mergeCell ref="D6:E6"/>
    <mergeCell ref="F6:F7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</vt:lpstr>
      <vt:lpstr>TipoRecurso</vt:lpstr>
      <vt:lpstr>PorZona</vt:lpstr>
      <vt:lpstr>Por Región</vt:lpstr>
      <vt:lpstr>'Por Región'!Área_de_impresión</vt:lpstr>
      <vt:lpstr>PorZona!Área_de_impresión</vt:lpstr>
      <vt:lpstr>Resumen!Área_de_impresión</vt:lpstr>
      <vt:lpstr>TipoRecurso!Área_de_impresión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Paz Herrera Daniel Alfredo</cp:lastModifiedBy>
  <cp:lastPrinted>2018-10-09T16:25:14Z</cp:lastPrinted>
  <dcterms:created xsi:type="dcterms:W3CDTF">2018-08-23T14:00:28Z</dcterms:created>
  <dcterms:modified xsi:type="dcterms:W3CDTF">2019-03-15T17:10:43Z</dcterms:modified>
</cp:coreProperties>
</file>